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showInkAnnotation="0" codeName="DieseArbeitsmappe" defaultThemeVersion="124226"/>
  <bookViews>
    <workbookView xWindow="-225" yWindow="-90" windowWidth="13860" windowHeight="10140" tabRatio="679" activeTab="2"/>
  </bookViews>
  <sheets>
    <sheet name="Deckblatt" sheetId="13" r:id="rId1"/>
    <sheet name="HSM-Instrumente" sheetId="15" r:id="rId2"/>
    <sheet name="Zielsetzung" sheetId="16" r:id="rId3"/>
    <sheet name=" Fragebogen (3)" sheetId="17" r:id="rId4"/>
    <sheet name="Auswertung" sheetId="27" r:id="rId5"/>
    <sheet name="Graphische Auswertung" sheetId="31" r:id="rId6"/>
    <sheet name="Empfehlungen" sheetId="32" r:id="rId7"/>
    <sheet name="BEWERTUNG" sheetId="29" state="hidden" r:id="rId8"/>
    <sheet name="VORLAGE" sheetId="26" state="hidden" r:id="rId9"/>
    <sheet name="DATEN" sheetId="30" state="hidden" r:id="rId10"/>
  </sheets>
  <definedNames>
    <definedName name="_xlnm.Print_Area" localSheetId="3">' Fragebogen (3)'!$A$1:$K$24</definedName>
    <definedName name="_xlnm.Print_Area" localSheetId="0">Deckblatt!$A$1:$H$32</definedName>
    <definedName name="_xlnm.Print_Area" localSheetId="1">'HSM-Instrumente'!$A$1:$K$24</definedName>
    <definedName name="_xlnm.Print_Area" localSheetId="2">Zielsetzung!$A$1:$K$22</definedName>
  </definedNames>
  <calcPr calcId="145621"/>
</workbook>
</file>

<file path=xl/calcChain.xml><?xml version="1.0" encoding="utf-8"?>
<calcChain xmlns="http://schemas.openxmlformats.org/spreadsheetml/2006/main">
  <c r="R5" i="26" l="1"/>
  <c r="AC7" i="26"/>
  <c r="AB7" i="26"/>
  <c r="AA7" i="26"/>
  <c r="Z7" i="26"/>
  <c r="Y7" i="26"/>
  <c r="X7" i="26"/>
  <c r="W7" i="26"/>
  <c r="V7" i="26"/>
  <c r="U7" i="26"/>
  <c r="T7" i="26"/>
  <c r="S7" i="26"/>
  <c r="R7" i="26"/>
  <c r="AA6" i="26"/>
  <c r="Y6" i="26"/>
  <c r="V6" i="26"/>
  <c r="T6" i="26"/>
  <c r="R6" i="26"/>
  <c r="O4" i="29"/>
  <c r="M4" i="29"/>
  <c r="K4" i="29"/>
  <c r="I4" i="29"/>
  <c r="G4" i="29"/>
  <c r="P7" i="26"/>
  <c r="O7" i="26"/>
  <c r="N7" i="26"/>
  <c r="M7" i="26"/>
  <c r="L7" i="26"/>
  <c r="K7" i="26"/>
  <c r="J7" i="26"/>
  <c r="I7" i="26"/>
  <c r="H7" i="26"/>
  <c r="G7" i="26"/>
  <c r="O6" i="26"/>
  <c r="M6" i="26"/>
  <c r="K6" i="26"/>
  <c r="I6" i="26"/>
  <c r="G6" i="26"/>
  <c r="O4" i="26"/>
  <c r="M4" i="26"/>
  <c r="K4" i="26"/>
  <c r="I4" i="26"/>
  <c r="G4"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C7" i="29"/>
  <c r="AB7" i="29"/>
  <c r="AA7" i="29"/>
  <c r="Z7" i="29"/>
  <c r="Y7" i="29"/>
  <c r="X7" i="29"/>
  <c r="W7" i="29"/>
  <c r="V7" i="29"/>
  <c r="U7" i="29"/>
  <c r="T7" i="29"/>
  <c r="S7" i="29"/>
  <c r="R7" i="29"/>
  <c r="AA6" i="29"/>
  <c r="Y6" i="29"/>
  <c r="V6" i="29"/>
  <c r="T6" i="29"/>
  <c r="R6" i="29"/>
  <c r="R5" i="29"/>
  <c r="G5" i="29"/>
  <c r="G6" i="29"/>
  <c r="I6" i="29"/>
  <c r="K6" i="29"/>
  <c r="M6" i="29"/>
  <c r="O6" i="29"/>
  <c r="G7" i="29"/>
  <c r="H7" i="29"/>
  <c r="I7" i="29"/>
  <c r="J7" i="29"/>
  <c r="K7" i="29"/>
  <c r="L7" i="29"/>
  <c r="M7" i="29"/>
  <c r="N7" i="29"/>
  <c r="O7" i="29"/>
  <c r="P7" i="29"/>
  <c r="F8" i="32"/>
  <c r="H8" i="32"/>
  <c r="B6" i="32"/>
  <c r="A1" i="31"/>
  <c r="P4" i="31"/>
  <c r="P3" i="31"/>
  <c r="R18" i="31"/>
  <c r="R15" i="31"/>
  <c r="R12" i="31"/>
  <c r="R9" i="31"/>
  <c r="Z7" i="27"/>
  <c r="Y7" i="27"/>
  <c r="X7" i="27"/>
  <c r="W7" i="27"/>
  <c r="V7" i="27"/>
  <c r="T7" i="27"/>
  <c r="U7" i="27"/>
  <c r="S7" i="27"/>
  <c r="R7" i="27"/>
  <c r="Q7" i="27"/>
  <c r="P7" i="27"/>
  <c r="O7" i="27"/>
  <c r="G21" i="17"/>
  <c r="E21" i="17"/>
  <c r="G17" i="17"/>
  <c r="E17" i="17"/>
  <c r="I13" i="17"/>
  <c r="G13" i="17"/>
  <c r="E13" i="17"/>
  <c r="G9" i="17"/>
  <c r="E9" i="17"/>
  <c r="G5" i="17"/>
  <c r="E5" i="17"/>
  <c r="F35" i="27"/>
  <c r="F33" i="27"/>
  <c r="F31" i="27"/>
  <c r="F29" i="27"/>
  <c r="D27" i="27"/>
  <c r="B6" i="27"/>
  <c r="B5" i="27"/>
  <c r="C2" i="27"/>
  <c r="X6" i="27"/>
  <c r="V6" i="27"/>
  <c r="S6" i="27"/>
  <c r="Q6" i="27"/>
  <c r="O6" i="27"/>
  <c r="O5" i="27"/>
  <c r="B23" i="17"/>
  <c r="B19" i="17"/>
  <c r="B15" i="17"/>
  <c r="B11" i="17"/>
  <c r="B7" i="17"/>
  <c r="C21" i="17"/>
  <c r="C17" i="17"/>
  <c r="C13" i="17"/>
  <c r="C9" i="17"/>
  <c r="C5" i="17"/>
  <c r="A1" i="26" l="1"/>
  <c r="A1" i="29"/>
  <c r="A1" i="32"/>
  <c r="L4" i="27"/>
  <c r="J4" i="27"/>
  <c r="H4" i="27"/>
  <c r="F4" i="27"/>
  <c r="D4" i="27"/>
  <c r="A1" i="27"/>
  <c r="C23" i="17"/>
  <c r="C19" i="17"/>
  <c r="C15" i="17"/>
  <c r="C11" i="17"/>
  <c r="C7" i="17"/>
  <c r="J2" i="17"/>
  <c r="F2" i="17"/>
  <c r="C2" i="17"/>
  <c r="I17" i="16"/>
  <c r="G17" i="16"/>
  <c r="I13" i="16"/>
  <c r="G13" i="16"/>
  <c r="I9" i="16"/>
  <c r="G9" i="16"/>
  <c r="I5" i="16"/>
  <c r="G5" i="16"/>
  <c r="C21" i="16"/>
  <c r="C19" i="16"/>
  <c r="C15" i="16"/>
  <c r="C11" i="16"/>
  <c r="C7" i="16"/>
  <c r="B21" i="16"/>
  <c r="B19" i="16"/>
  <c r="B15" i="16"/>
  <c r="B11" i="16"/>
  <c r="B7" i="16"/>
  <c r="C17" i="16"/>
  <c r="C13" i="16"/>
  <c r="C9" i="16"/>
  <c r="C5" i="16"/>
  <c r="J2" i="16"/>
  <c r="D2" i="16"/>
  <c r="C2" i="16"/>
  <c r="I5" i="15"/>
  <c r="G5" i="15"/>
  <c r="E5" i="15"/>
  <c r="C23" i="15"/>
  <c r="C22" i="15"/>
  <c r="C21" i="15"/>
  <c r="C20" i="15"/>
  <c r="C19" i="15"/>
  <c r="C18" i="15"/>
  <c r="C17" i="15"/>
  <c r="C16" i="15"/>
  <c r="C15" i="15"/>
  <c r="C14" i="15"/>
  <c r="C13" i="15"/>
  <c r="C12" i="15"/>
  <c r="C11" i="15"/>
  <c r="C10" i="15"/>
  <c r="C9" i="15"/>
  <c r="C8" i="15"/>
  <c r="C7" i="15"/>
  <c r="B23" i="15"/>
  <c r="B22" i="15"/>
  <c r="B21" i="15"/>
  <c r="B20" i="15"/>
  <c r="B19" i="15"/>
  <c r="B18" i="15"/>
  <c r="B17" i="15"/>
  <c r="B16" i="15"/>
  <c r="B15" i="15"/>
  <c r="B14" i="15"/>
  <c r="B13" i="15"/>
  <c r="B12" i="15"/>
  <c r="B11" i="15"/>
  <c r="B10" i="15"/>
  <c r="B9" i="15"/>
  <c r="B8" i="15"/>
  <c r="B7" i="15"/>
  <c r="C5" i="15"/>
  <c r="J2" i="15"/>
  <c r="D2" i="15"/>
  <c r="C2" i="15"/>
  <c r="E30" i="13"/>
  <c r="E12" i="13"/>
  <c r="E10" i="13"/>
  <c r="M2" i="17" l="1"/>
  <c r="AB9" i="27" s="1"/>
  <c r="AG23" i="29" s="1"/>
  <c r="M2" i="16"/>
  <c r="M2" i="15"/>
  <c r="L6" i="27"/>
  <c r="J6" i="27"/>
  <c r="H6" i="27"/>
  <c r="F6" i="27"/>
  <c r="D6" i="27"/>
  <c r="AG12" i="29" l="1"/>
  <c r="AG16" i="29"/>
  <c r="AG20" i="29"/>
  <c r="AG24" i="29"/>
  <c r="AG9" i="29"/>
  <c r="AG13" i="29"/>
  <c r="AG17" i="29"/>
  <c r="AG21" i="29"/>
  <c r="AG25" i="29"/>
  <c r="AG10" i="29"/>
  <c r="AG14" i="29"/>
  <c r="AG18" i="29"/>
  <c r="AG22" i="29"/>
  <c r="AG11" i="29"/>
  <c r="AG15" i="29"/>
  <c r="AG19" i="29"/>
  <c r="O23" i="15"/>
  <c r="N23" i="15"/>
  <c r="M23" i="15"/>
  <c r="O22" i="15"/>
  <c r="N22" i="15"/>
  <c r="M22" i="15"/>
  <c r="O21" i="15"/>
  <c r="N21" i="15"/>
  <c r="M21" i="15"/>
  <c r="O20" i="15"/>
  <c r="N20" i="15"/>
  <c r="M20" i="15"/>
  <c r="P20" i="15" s="1"/>
  <c r="O19" i="15"/>
  <c r="N19" i="15"/>
  <c r="M19" i="15"/>
  <c r="O18" i="15"/>
  <c r="N18" i="15"/>
  <c r="M18" i="15"/>
  <c r="O17" i="15"/>
  <c r="N17" i="15"/>
  <c r="M17" i="15"/>
  <c r="O16" i="15"/>
  <c r="N16" i="15"/>
  <c r="M16" i="15"/>
  <c r="P16" i="15" s="1"/>
  <c r="O15" i="15"/>
  <c r="N15" i="15"/>
  <c r="M15" i="15"/>
  <c r="O14" i="15"/>
  <c r="N14" i="15"/>
  <c r="M14" i="15"/>
  <c r="O13" i="15"/>
  <c r="N13" i="15"/>
  <c r="M13" i="15"/>
  <c r="O12" i="15"/>
  <c r="N12" i="15"/>
  <c r="M12" i="15"/>
  <c r="O11" i="15"/>
  <c r="N11" i="15"/>
  <c r="M11" i="15"/>
  <c r="O10" i="15"/>
  <c r="N10" i="15"/>
  <c r="M10" i="15"/>
  <c r="O9" i="15"/>
  <c r="N9" i="15"/>
  <c r="M9" i="15"/>
  <c r="O8" i="15"/>
  <c r="N8" i="15"/>
  <c r="M8" i="15"/>
  <c r="P8" i="15" s="1"/>
  <c r="O7" i="15"/>
  <c r="N7" i="15"/>
  <c r="M7" i="15"/>
  <c r="N21" i="16"/>
  <c r="M21" i="16"/>
  <c r="O21" i="16" s="1"/>
  <c r="N19" i="16"/>
  <c r="M19" i="16"/>
  <c r="N15" i="16"/>
  <c r="M15" i="16"/>
  <c r="O15" i="16" s="1"/>
  <c r="N11" i="16"/>
  <c r="M11" i="16"/>
  <c r="O11" i="16" s="1"/>
  <c r="N7" i="16"/>
  <c r="O7" i="16" s="1"/>
  <c r="M7" i="16"/>
  <c r="N19" i="17"/>
  <c r="M19" i="17"/>
  <c r="N11" i="17"/>
  <c r="M11" i="17"/>
  <c r="N7" i="17"/>
  <c r="M7" i="17"/>
  <c r="P12" i="15" l="1"/>
  <c r="P7" i="15"/>
  <c r="P15" i="15"/>
  <c r="P19" i="15"/>
  <c r="P23" i="15"/>
  <c r="P11" i="15"/>
  <c r="O19" i="17"/>
  <c r="O11" i="17"/>
  <c r="O7" i="17"/>
  <c r="O19" i="16"/>
  <c r="P10" i="15"/>
  <c r="P14" i="15"/>
  <c r="P18" i="15"/>
  <c r="P22" i="15"/>
  <c r="P9" i="15"/>
  <c r="P13" i="15"/>
  <c r="P17" i="15"/>
  <c r="P21" i="15"/>
  <c r="AU8" i="29" l="1"/>
  <c r="AT8" i="29"/>
  <c r="AS8" i="29"/>
  <c r="AR8" i="29"/>
  <c r="AK10" i="29"/>
  <c r="AK11" i="29"/>
  <c r="AK12" i="29"/>
  <c r="AK9" i="29"/>
  <c r="K2" i="27"/>
  <c r="I2" i="27"/>
  <c r="G2" i="27"/>
  <c r="E2" i="27"/>
  <c r="F28" i="32" l="1"/>
  <c r="E25" i="32"/>
  <c r="D25" i="32"/>
  <c r="C25" i="32"/>
  <c r="B25" i="32"/>
  <c r="A25" i="32"/>
  <c r="E24" i="32"/>
  <c r="D24" i="32"/>
  <c r="C24" i="32"/>
  <c r="B24" i="32"/>
  <c r="A24" i="32"/>
  <c r="E23" i="32"/>
  <c r="D23" i="32"/>
  <c r="C23" i="32"/>
  <c r="B23" i="32"/>
  <c r="A23" i="32"/>
  <c r="E22" i="32"/>
  <c r="D22" i="32"/>
  <c r="C22" i="32"/>
  <c r="B22" i="32"/>
  <c r="A22" i="32"/>
  <c r="E21" i="32"/>
  <c r="D21" i="32"/>
  <c r="C21" i="32"/>
  <c r="B21" i="32"/>
  <c r="A21" i="32"/>
  <c r="E20" i="32"/>
  <c r="D20" i="32"/>
  <c r="C20" i="32"/>
  <c r="B20" i="32"/>
  <c r="A20" i="32"/>
  <c r="E19" i="32"/>
  <c r="D19" i="32"/>
  <c r="C19" i="32"/>
  <c r="B19" i="32"/>
  <c r="A19" i="32"/>
  <c r="E18" i="32"/>
  <c r="D18" i="32"/>
  <c r="C18" i="32"/>
  <c r="B18" i="32"/>
  <c r="A18" i="32"/>
  <c r="E17" i="32"/>
  <c r="D17" i="32"/>
  <c r="C17" i="32"/>
  <c r="B17" i="32"/>
  <c r="A17" i="32"/>
  <c r="E16" i="32"/>
  <c r="D16" i="32"/>
  <c r="C16" i="32"/>
  <c r="B16" i="32"/>
  <c r="A16" i="32"/>
  <c r="E15" i="32"/>
  <c r="D15" i="32"/>
  <c r="C15" i="32"/>
  <c r="B15" i="32"/>
  <c r="A15" i="32"/>
  <c r="E14" i="32"/>
  <c r="D14" i="32"/>
  <c r="C14" i="32"/>
  <c r="B14" i="32"/>
  <c r="A14" i="32"/>
  <c r="E13" i="32"/>
  <c r="D13" i="32"/>
  <c r="C13" i="32"/>
  <c r="B13" i="32"/>
  <c r="A13" i="32"/>
  <c r="E12" i="32"/>
  <c r="D12" i="32"/>
  <c r="C12" i="32"/>
  <c r="B12" i="32"/>
  <c r="A12" i="32"/>
  <c r="E11" i="32"/>
  <c r="D11" i="32"/>
  <c r="C11" i="32"/>
  <c r="B11" i="32"/>
  <c r="A11" i="32"/>
  <c r="E10" i="32"/>
  <c r="D10" i="32"/>
  <c r="C10" i="32"/>
  <c r="B10" i="32"/>
  <c r="A10" i="32"/>
  <c r="E9" i="32"/>
  <c r="D9" i="32"/>
  <c r="C9" i="32"/>
  <c r="B9" i="32"/>
  <c r="A9" i="32"/>
  <c r="E8" i="32"/>
  <c r="D8" i="32"/>
  <c r="C8" i="32"/>
  <c r="B8" i="32"/>
  <c r="E8" i="29"/>
  <c r="D8" i="29"/>
  <c r="C8" i="29"/>
  <c r="E8" i="26"/>
  <c r="D8" i="26"/>
  <c r="C8" i="26"/>
  <c r="G5" i="26"/>
  <c r="B8" i="29"/>
  <c r="AA4" i="29"/>
  <c r="Y4" i="29"/>
  <c r="V4" i="29"/>
  <c r="T4" i="29"/>
  <c r="R4" i="29"/>
  <c r="AA4" i="26"/>
  <c r="Y4" i="26"/>
  <c r="V4" i="26"/>
  <c r="T4" i="26"/>
  <c r="R4" i="26"/>
  <c r="X4" i="27"/>
  <c r="V4" i="27"/>
  <c r="S4" i="27"/>
  <c r="Q4" i="27"/>
  <c r="O4" i="27"/>
  <c r="G8" i="29" l="1"/>
  <c r="H8" i="29"/>
  <c r="I8" i="29"/>
  <c r="J8" i="29"/>
  <c r="K8" i="29"/>
  <c r="L8" i="29"/>
  <c r="M8" i="29"/>
  <c r="N8" i="29"/>
  <c r="O8" i="29"/>
  <c r="P8" i="29"/>
  <c r="R8" i="29"/>
  <c r="M7" i="27"/>
  <c r="K7" i="27"/>
  <c r="I7" i="27"/>
  <c r="G7" i="27"/>
  <c r="L7" i="27"/>
  <c r="J7" i="27"/>
  <c r="H7" i="27"/>
  <c r="F7" i="27"/>
  <c r="E7" i="27"/>
  <c r="D7" i="27"/>
  <c r="D5" i="27"/>
  <c r="A25" i="29"/>
  <c r="A24" i="29"/>
  <c r="A23" i="29"/>
  <c r="A22" i="29"/>
  <c r="A21" i="29"/>
  <c r="A20" i="29"/>
  <c r="A19" i="29"/>
  <c r="A18" i="29"/>
  <c r="A17" i="29"/>
  <c r="A16" i="29"/>
  <c r="A15" i="29"/>
  <c r="A14" i="29"/>
  <c r="A13" i="29"/>
  <c r="A12" i="29"/>
  <c r="A11" i="29"/>
  <c r="A10" i="29"/>
  <c r="A9" i="29"/>
  <c r="A10" i="27"/>
  <c r="A11" i="27"/>
  <c r="A12" i="27"/>
  <c r="A13" i="27"/>
  <c r="A14" i="27"/>
  <c r="A15" i="27"/>
  <c r="A16" i="27"/>
  <c r="A17" i="27"/>
  <c r="A18" i="27"/>
  <c r="A19" i="27"/>
  <c r="A20" i="27"/>
  <c r="A21" i="27"/>
  <c r="A22" i="27"/>
  <c r="A23" i="27"/>
  <c r="A24" i="27"/>
  <c r="A25" i="27"/>
  <c r="A9" i="27"/>
  <c r="AB8" i="29" l="1"/>
  <c r="AA8" i="29"/>
  <c r="Z8" i="29"/>
  <c r="Y8" i="29"/>
  <c r="X8" i="29"/>
  <c r="W8" i="29"/>
  <c r="V8" i="29"/>
  <c r="U8" i="29"/>
  <c r="T8" i="29"/>
  <c r="S8" i="29"/>
  <c r="E25" i="29"/>
  <c r="D25" i="29"/>
  <c r="C25" i="29"/>
  <c r="E24" i="29"/>
  <c r="D24" i="29"/>
  <c r="C24" i="29"/>
  <c r="E23" i="29"/>
  <c r="D23" i="29"/>
  <c r="C23" i="29"/>
  <c r="E22" i="29"/>
  <c r="D22" i="29"/>
  <c r="C22" i="29"/>
  <c r="D21" i="29"/>
  <c r="C21" i="29"/>
  <c r="E20" i="29"/>
  <c r="D20" i="29"/>
  <c r="C20" i="29"/>
  <c r="E19" i="29"/>
  <c r="D19" i="29"/>
  <c r="C19" i="29"/>
  <c r="E18" i="29"/>
  <c r="D18" i="29"/>
  <c r="C18" i="29"/>
  <c r="E17" i="29"/>
  <c r="D17" i="29"/>
  <c r="C17" i="29"/>
  <c r="E16" i="29"/>
  <c r="D16" i="29"/>
  <c r="C16" i="29"/>
  <c r="E15" i="29"/>
  <c r="D15" i="29"/>
  <c r="C15" i="29"/>
  <c r="E14" i="29"/>
  <c r="D14" i="29"/>
  <c r="C14" i="29"/>
  <c r="E13" i="29"/>
  <c r="D13" i="29"/>
  <c r="C13" i="29"/>
  <c r="E12" i="29"/>
  <c r="D12" i="29"/>
  <c r="C12" i="29"/>
  <c r="E11" i="29"/>
  <c r="D11" i="29"/>
  <c r="C11" i="29"/>
  <c r="E10" i="29"/>
  <c r="D10" i="29"/>
  <c r="C10" i="29"/>
  <c r="E9" i="29"/>
  <c r="D9" i="29"/>
  <c r="C9" i="29"/>
  <c r="Z25" i="27"/>
  <c r="Z24" i="27"/>
  <c r="Z23" i="27"/>
  <c r="Z22" i="27"/>
  <c r="Z21" i="27"/>
  <c r="Z20" i="27"/>
  <c r="Z19" i="27"/>
  <c r="Z18" i="27"/>
  <c r="Z17" i="27"/>
  <c r="Z16" i="27"/>
  <c r="Z15" i="27"/>
  <c r="Z14" i="27"/>
  <c r="Z13" i="27"/>
  <c r="Z12" i="27"/>
  <c r="Z11" i="27"/>
  <c r="Z10" i="27"/>
  <c r="Y25" i="27"/>
  <c r="Y24" i="27"/>
  <c r="Y23" i="27"/>
  <c r="Y22" i="27"/>
  <c r="Y21" i="27"/>
  <c r="Y20" i="27"/>
  <c r="Y19" i="27"/>
  <c r="Y18" i="27"/>
  <c r="Y17" i="27"/>
  <c r="Y16" i="27"/>
  <c r="Y15" i="27"/>
  <c r="Y14" i="27"/>
  <c r="Y13" i="27"/>
  <c r="Y12" i="27"/>
  <c r="Y11" i="27"/>
  <c r="Y10" i="27"/>
  <c r="X25" i="27"/>
  <c r="X24" i="27"/>
  <c r="X23" i="27"/>
  <c r="X22" i="27"/>
  <c r="X21" i="27"/>
  <c r="X20" i="27"/>
  <c r="X19" i="27"/>
  <c r="X18" i="27"/>
  <c r="X17" i="27"/>
  <c r="X16" i="27"/>
  <c r="X15" i="27"/>
  <c r="X14" i="27"/>
  <c r="X13" i="27"/>
  <c r="X12" i="27"/>
  <c r="X11" i="27"/>
  <c r="X10" i="27"/>
  <c r="W25" i="27"/>
  <c r="W24" i="27"/>
  <c r="W23" i="27"/>
  <c r="W22" i="27"/>
  <c r="W21" i="27"/>
  <c r="W20" i="27"/>
  <c r="W19" i="27"/>
  <c r="W18" i="27"/>
  <c r="W17" i="27"/>
  <c r="W16" i="27"/>
  <c r="W15" i="27"/>
  <c r="W14" i="27"/>
  <c r="W13" i="27"/>
  <c r="W12" i="27"/>
  <c r="W11" i="27"/>
  <c r="W10" i="27"/>
  <c r="V25" i="27"/>
  <c r="V24" i="27"/>
  <c r="V23" i="27"/>
  <c r="V22" i="27"/>
  <c r="V21" i="27"/>
  <c r="V20" i="27"/>
  <c r="V19" i="27"/>
  <c r="V18" i="27"/>
  <c r="V17" i="27"/>
  <c r="V16" i="27"/>
  <c r="V15" i="27"/>
  <c r="V14" i="27"/>
  <c r="V13" i="27"/>
  <c r="V12" i="27"/>
  <c r="V11" i="27"/>
  <c r="V10" i="27"/>
  <c r="U25" i="27"/>
  <c r="U24" i="27"/>
  <c r="U23" i="27"/>
  <c r="U22" i="27"/>
  <c r="U21" i="27"/>
  <c r="U20" i="27"/>
  <c r="U19" i="27"/>
  <c r="U18" i="27"/>
  <c r="U17" i="27"/>
  <c r="U16" i="27"/>
  <c r="U15" i="27"/>
  <c r="U14" i="27"/>
  <c r="U13" i="27"/>
  <c r="U12" i="27"/>
  <c r="U11" i="27"/>
  <c r="U10" i="27"/>
  <c r="T25" i="27"/>
  <c r="T24" i="27"/>
  <c r="T23" i="27"/>
  <c r="T22" i="27"/>
  <c r="T21" i="27"/>
  <c r="T20" i="27"/>
  <c r="T19" i="27"/>
  <c r="T18" i="27"/>
  <c r="T17" i="27"/>
  <c r="T16" i="27"/>
  <c r="T15" i="27"/>
  <c r="T14" i="27"/>
  <c r="T13" i="27"/>
  <c r="T12" i="27"/>
  <c r="T11" i="27"/>
  <c r="T10" i="27"/>
  <c r="S25" i="27"/>
  <c r="S24" i="27"/>
  <c r="S23" i="27"/>
  <c r="S22" i="27"/>
  <c r="S21" i="27"/>
  <c r="S20" i="27"/>
  <c r="S19" i="27"/>
  <c r="S18" i="27"/>
  <c r="S17" i="27"/>
  <c r="S16" i="27"/>
  <c r="S15" i="27"/>
  <c r="S14" i="27"/>
  <c r="S13" i="27"/>
  <c r="S12" i="27"/>
  <c r="S11" i="27"/>
  <c r="S10" i="27"/>
  <c r="R25" i="27"/>
  <c r="R24" i="27"/>
  <c r="R23" i="27"/>
  <c r="R22" i="27"/>
  <c r="R21" i="27"/>
  <c r="R20" i="27"/>
  <c r="R19" i="27"/>
  <c r="R18" i="27"/>
  <c r="R17" i="27"/>
  <c r="R16" i="27"/>
  <c r="R15" i="27"/>
  <c r="R14" i="27"/>
  <c r="R13" i="27"/>
  <c r="R12" i="27"/>
  <c r="R11" i="27"/>
  <c r="R10" i="27"/>
  <c r="Q25" i="27"/>
  <c r="Q24" i="27"/>
  <c r="Q23" i="27"/>
  <c r="Q22" i="27"/>
  <c r="Q21" i="27"/>
  <c r="Q20" i="27"/>
  <c r="Q19" i="27"/>
  <c r="Q18" i="27"/>
  <c r="Q17" i="27"/>
  <c r="Q16" i="27"/>
  <c r="Q15" i="27"/>
  <c r="Q14" i="27"/>
  <c r="Q13" i="27"/>
  <c r="Q12" i="27"/>
  <c r="Q11" i="27"/>
  <c r="Q10" i="27"/>
  <c r="P25" i="27"/>
  <c r="P24" i="27"/>
  <c r="P23" i="27"/>
  <c r="P22" i="27"/>
  <c r="P21" i="27"/>
  <c r="P20" i="27"/>
  <c r="P19" i="27"/>
  <c r="P18" i="27"/>
  <c r="P17" i="27"/>
  <c r="P16" i="27"/>
  <c r="P15" i="27"/>
  <c r="P14" i="27"/>
  <c r="P13" i="27"/>
  <c r="P12" i="27"/>
  <c r="P11" i="27"/>
  <c r="P10" i="27"/>
  <c r="O25" i="27"/>
  <c r="O24" i="27"/>
  <c r="O23" i="27"/>
  <c r="O22" i="27"/>
  <c r="O21" i="27"/>
  <c r="O20" i="27"/>
  <c r="O19" i="27"/>
  <c r="O18" i="27"/>
  <c r="O17" i="27"/>
  <c r="O16" i="27"/>
  <c r="O15" i="27"/>
  <c r="O14" i="27"/>
  <c r="O13" i="27"/>
  <c r="O12" i="27"/>
  <c r="O11" i="27"/>
  <c r="O10" i="27"/>
  <c r="Z9" i="27"/>
  <c r="Y9" i="27"/>
  <c r="X9" i="27"/>
  <c r="W9" i="27"/>
  <c r="V9" i="27"/>
  <c r="U9" i="27"/>
  <c r="T9" i="27"/>
  <c r="S9" i="27"/>
  <c r="R9" i="27"/>
  <c r="Q9" i="27"/>
  <c r="P9" i="27"/>
  <c r="O9" i="27"/>
  <c r="M25" i="27"/>
  <c r="M24" i="27"/>
  <c r="M23" i="27"/>
  <c r="M22" i="27"/>
  <c r="M21" i="27"/>
  <c r="M20" i="27"/>
  <c r="M19" i="27"/>
  <c r="M18" i="27"/>
  <c r="M17" i="27"/>
  <c r="M16" i="27"/>
  <c r="M15" i="27"/>
  <c r="M14" i="27"/>
  <c r="M13" i="27"/>
  <c r="M12" i="27"/>
  <c r="M11" i="27"/>
  <c r="M10" i="27"/>
  <c r="L25" i="27"/>
  <c r="L24" i="27"/>
  <c r="L23" i="27"/>
  <c r="L22" i="27"/>
  <c r="L21" i="27"/>
  <c r="L20" i="27"/>
  <c r="L19" i="27"/>
  <c r="L18" i="27"/>
  <c r="L17" i="27"/>
  <c r="L16" i="27"/>
  <c r="L15" i="27"/>
  <c r="L14" i="27"/>
  <c r="L13" i="27"/>
  <c r="L12" i="27"/>
  <c r="L11" i="27"/>
  <c r="L10" i="27"/>
  <c r="K25" i="27"/>
  <c r="K24" i="27"/>
  <c r="K23" i="27"/>
  <c r="K22" i="27"/>
  <c r="K21" i="27"/>
  <c r="K20" i="27"/>
  <c r="K19" i="27"/>
  <c r="K18" i="27"/>
  <c r="K17" i="27"/>
  <c r="K16" i="27"/>
  <c r="K15" i="27"/>
  <c r="K14" i="27"/>
  <c r="K13" i="27"/>
  <c r="K12" i="27"/>
  <c r="K11" i="27"/>
  <c r="K10" i="27"/>
  <c r="J25" i="27"/>
  <c r="J24" i="27"/>
  <c r="J23" i="27"/>
  <c r="J22" i="27"/>
  <c r="J21" i="27"/>
  <c r="J20" i="27"/>
  <c r="J19" i="27"/>
  <c r="J18" i="27"/>
  <c r="J17" i="27"/>
  <c r="J16" i="27"/>
  <c r="J15" i="27"/>
  <c r="J14" i="27"/>
  <c r="J13" i="27"/>
  <c r="J12" i="27"/>
  <c r="J11" i="27"/>
  <c r="J10" i="27"/>
  <c r="J9" i="27"/>
  <c r="K9" i="27"/>
  <c r="L9" i="27"/>
  <c r="M9" i="27"/>
  <c r="I25" i="27"/>
  <c r="I24" i="27"/>
  <c r="I23" i="27"/>
  <c r="I22" i="27"/>
  <c r="I21" i="27"/>
  <c r="I20" i="27"/>
  <c r="I19" i="27"/>
  <c r="I18" i="27"/>
  <c r="I17" i="27"/>
  <c r="I16" i="27"/>
  <c r="I15" i="27"/>
  <c r="I14" i="27"/>
  <c r="I13" i="27"/>
  <c r="I12" i="27"/>
  <c r="I11" i="27"/>
  <c r="I10" i="27"/>
  <c r="I9" i="27"/>
  <c r="H25" i="27"/>
  <c r="H24" i="27"/>
  <c r="H23" i="27"/>
  <c r="H22" i="27"/>
  <c r="H21" i="27"/>
  <c r="H20" i="27"/>
  <c r="H19" i="27"/>
  <c r="H18" i="27"/>
  <c r="H17" i="27"/>
  <c r="H16" i="27"/>
  <c r="H15" i="27"/>
  <c r="H14" i="27"/>
  <c r="H13" i="27"/>
  <c r="H12" i="27"/>
  <c r="H11" i="27"/>
  <c r="H10" i="27"/>
  <c r="H9" i="27"/>
  <c r="G25" i="27"/>
  <c r="G24" i="27"/>
  <c r="G23" i="27"/>
  <c r="G22" i="27"/>
  <c r="G21" i="27"/>
  <c r="G20" i="27"/>
  <c r="G19" i="27"/>
  <c r="G18" i="27"/>
  <c r="G17" i="27"/>
  <c r="G16" i="27"/>
  <c r="G15" i="27"/>
  <c r="G14" i="27"/>
  <c r="G13" i="27"/>
  <c r="G12" i="27"/>
  <c r="G11" i="27"/>
  <c r="G10" i="27"/>
  <c r="G9" i="27"/>
  <c r="F25" i="27"/>
  <c r="F24" i="27"/>
  <c r="F23" i="27"/>
  <c r="F22" i="27"/>
  <c r="F21" i="27"/>
  <c r="F20" i="27"/>
  <c r="F19" i="27"/>
  <c r="F18" i="27"/>
  <c r="F17" i="27"/>
  <c r="F16" i="27"/>
  <c r="F15" i="27"/>
  <c r="F14" i="27"/>
  <c r="F13" i="27"/>
  <c r="F12" i="27"/>
  <c r="F11" i="27"/>
  <c r="F10" i="27"/>
  <c r="F9" i="27"/>
  <c r="E25" i="27"/>
  <c r="E24" i="27"/>
  <c r="E23" i="27"/>
  <c r="E22" i="27"/>
  <c r="E21" i="27"/>
  <c r="E20" i="27"/>
  <c r="E19" i="27"/>
  <c r="E18" i="27"/>
  <c r="E17" i="27"/>
  <c r="E16" i="27"/>
  <c r="E15" i="27"/>
  <c r="E14" i="27"/>
  <c r="E13" i="27"/>
  <c r="E12" i="27"/>
  <c r="E11" i="27"/>
  <c r="E10" i="27"/>
  <c r="E9" i="27"/>
  <c r="D25" i="27"/>
  <c r="D24" i="27"/>
  <c r="D23" i="27"/>
  <c r="D22" i="27"/>
  <c r="D21" i="27"/>
  <c r="D20" i="27"/>
  <c r="D19" i="27"/>
  <c r="D18" i="27"/>
  <c r="D17" i="27"/>
  <c r="D16" i="27"/>
  <c r="D15" i="27"/>
  <c r="D14" i="27"/>
  <c r="D13" i="27"/>
  <c r="D12" i="27"/>
  <c r="D11" i="27"/>
  <c r="D10" i="27"/>
  <c r="D9" i="27"/>
  <c r="Y8" i="27" l="1"/>
  <c r="X8" i="27"/>
  <c r="W8" i="27"/>
  <c r="V8" i="27"/>
  <c r="U8" i="27"/>
  <c r="T8" i="27"/>
  <c r="S8" i="27"/>
  <c r="R8" i="27"/>
  <c r="Q8" i="27"/>
  <c r="P8" i="27"/>
  <c r="O8" i="27"/>
  <c r="M8" i="27"/>
  <c r="L8" i="27"/>
  <c r="K8" i="27"/>
  <c r="J8" i="27"/>
  <c r="I8" i="27"/>
  <c r="H8" i="27"/>
  <c r="G8" i="27"/>
  <c r="F8" i="27"/>
  <c r="E8" i="27"/>
  <c r="D8" i="27"/>
  <c r="B10" i="27"/>
  <c r="B11" i="27"/>
  <c r="B12" i="27"/>
  <c r="B13" i="27"/>
  <c r="B14" i="27"/>
  <c r="B15" i="27"/>
  <c r="B16" i="27"/>
  <c r="B17" i="27"/>
  <c r="B18" i="27"/>
  <c r="B19" i="27"/>
  <c r="B20" i="27"/>
  <c r="B21" i="27"/>
  <c r="B22" i="27"/>
  <c r="B23" i="27"/>
  <c r="B24" i="27"/>
  <c r="B25" i="27"/>
  <c r="B9" i="27"/>
  <c r="B8" i="27"/>
  <c r="B10" i="29"/>
  <c r="B11" i="29"/>
  <c r="B12" i="29"/>
  <c r="B13" i="29"/>
  <c r="B14" i="29"/>
  <c r="B15" i="29"/>
  <c r="B16" i="29"/>
  <c r="B17" i="29"/>
  <c r="B18" i="29"/>
  <c r="B19" i="29"/>
  <c r="B20" i="29"/>
  <c r="B21" i="29"/>
  <c r="B22" i="29"/>
  <c r="B23" i="29"/>
  <c r="B24" i="29"/>
  <c r="B25" i="29"/>
  <c r="B9" i="29"/>
  <c r="Z8" i="27" l="1"/>
  <c r="AC18" i="29" s="1"/>
  <c r="O10" i="29"/>
  <c r="O14" i="29"/>
  <c r="O18" i="29"/>
  <c r="O22" i="29"/>
  <c r="O15" i="29"/>
  <c r="O23" i="29"/>
  <c r="O12" i="29"/>
  <c r="O20" i="29"/>
  <c r="O13" i="29"/>
  <c r="O17" i="29"/>
  <c r="O21" i="29"/>
  <c r="O25" i="29"/>
  <c r="O11" i="29"/>
  <c r="O19" i="29"/>
  <c r="O9" i="29"/>
  <c r="O16" i="29"/>
  <c r="O24" i="29"/>
  <c r="P10" i="29"/>
  <c r="P14" i="29"/>
  <c r="P18" i="29"/>
  <c r="P22" i="29"/>
  <c r="P9" i="29"/>
  <c r="P11" i="29"/>
  <c r="P23" i="29"/>
  <c r="P12" i="29"/>
  <c r="P20" i="29"/>
  <c r="P13" i="29"/>
  <c r="P17" i="29"/>
  <c r="P21" i="29"/>
  <c r="P25" i="29"/>
  <c r="P15" i="29"/>
  <c r="P19" i="29"/>
  <c r="P16" i="29"/>
  <c r="P24" i="29"/>
  <c r="H12" i="29"/>
  <c r="H16" i="29"/>
  <c r="H20" i="29"/>
  <c r="H24" i="29"/>
  <c r="H10" i="29"/>
  <c r="H14" i="29"/>
  <c r="H18" i="29"/>
  <c r="H22" i="29"/>
  <c r="H11" i="29"/>
  <c r="H15" i="29"/>
  <c r="H19" i="29"/>
  <c r="H23" i="29"/>
  <c r="H9" i="29"/>
  <c r="H25" i="29"/>
  <c r="H13" i="29"/>
  <c r="H17" i="29"/>
  <c r="H21" i="29"/>
  <c r="L12" i="29"/>
  <c r="L16" i="29"/>
  <c r="L20" i="29"/>
  <c r="L24" i="29"/>
  <c r="L10" i="29"/>
  <c r="L14" i="29"/>
  <c r="L18" i="29"/>
  <c r="L22" i="29"/>
  <c r="L11" i="29"/>
  <c r="L15" i="29"/>
  <c r="L19" i="29"/>
  <c r="L23" i="29"/>
  <c r="L25" i="29"/>
  <c r="L13" i="29"/>
  <c r="L17" i="29"/>
  <c r="L21" i="29"/>
  <c r="L9" i="29"/>
  <c r="I10" i="29"/>
  <c r="I14" i="29"/>
  <c r="I18" i="29"/>
  <c r="I22" i="29"/>
  <c r="I12" i="29"/>
  <c r="I16" i="29"/>
  <c r="I20" i="29"/>
  <c r="I24" i="29"/>
  <c r="I13" i="29"/>
  <c r="I17" i="29"/>
  <c r="I21" i="29"/>
  <c r="I25" i="29"/>
  <c r="I11" i="29"/>
  <c r="I9" i="29"/>
  <c r="I15" i="29"/>
  <c r="I19" i="29"/>
  <c r="I23" i="29"/>
  <c r="M13" i="29"/>
  <c r="M17" i="29"/>
  <c r="M21" i="29"/>
  <c r="M25" i="29"/>
  <c r="M9" i="29"/>
  <c r="M11" i="29"/>
  <c r="M15" i="29"/>
  <c r="M19" i="29"/>
  <c r="M23" i="29"/>
  <c r="M12" i="29"/>
  <c r="M16" i="29"/>
  <c r="M20" i="29"/>
  <c r="M24" i="29"/>
  <c r="M10" i="29"/>
  <c r="M14" i="29"/>
  <c r="M18" i="29"/>
  <c r="M22" i="29"/>
  <c r="J10" i="29"/>
  <c r="J14" i="29"/>
  <c r="J18" i="29"/>
  <c r="J22" i="29"/>
  <c r="J12" i="29"/>
  <c r="J16" i="29"/>
  <c r="J20" i="29"/>
  <c r="J24" i="29"/>
  <c r="J13" i="29"/>
  <c r="J17" i="29"/>
  <c r="J21" i="29"/>
  <c r="J25" i="29"/>
  <c r="J9" i="29"/>
  <c r="J23" i="29"/>
  <c r="J11" i="29"/>
  <c r="J15" i="29"/>
  <c r="J19" i="29"/>
  <c r="N10" i="29"/>
  <c r="N14" i="29"/>
  <c r="N18" i="29"/>
  <c r="N22" i="29"/>
  <c r="N15" i="29"/>
  <c r="N23" i="29"/>
  <c r="N12" i="29"/>
  <c r="N16" i="29"/>
  <c r="N20" i="29"/>
  <c r="N24" i="29"/>
  <c r="N13" i="29"/>
  <c r="N17" i="29"/>
  <c r="N21" i="29"/>
  <c r="N25" i="29"/>
  <c r="N9" i="29"/>
  <c r="N11" i="29"/>
  <c r="N19" i="29"/>
  <c r="G17" i="29"/>
  <c r="G21" i="29"/>
  <c r="G25" i="29"/>
  <c r="G14" i="29"/>
  <c r="G10" i="29"/>
  <c r="G19" i="29"/>
  <c r="G23" i="29"/>
  <c r="G16" i="29"/>
  <c r="G12" i="29"/>
  <c r="G20" i="29"/>
  <c r="G24" i="29"/>
  <c r="G15" i="29"/>
  <c r="G11" i="29"/>
  <c r="G13" i="29"/>
  <c r="G18" i="29"/>
  <c r="G9" i="29"/>
  <c r="G22" i="29"/>
  <c r="K11" i="29"/>
  <c r="K15" i="29"/>
  <c r="K19" i="29"/>
  <c r="K23" i="29"/>
  <c r="K13" i="29"/>
  <c r="K17" i="29"/>
  <c r="K21" i="29"/>
  <c r="K25" i="29"/>
  <c r="K9" i="29"/>
  <c r="K10" i="29"/>
  <c r="K14" i="29"/>
  <c r="K18" i="29"/>
  <c r="K22" i="29"/>
  <c r="K20" i="29"/>
  <c r="K24" i="29"/>
  <c r="K12" i="29"/>
  <c r="K16" i="29"/>
  <c r="R11" i="29"/>
  <c r="R15" i="29"/>
  <c r="R19" i="29"/>
  <c r="R23" i="29"/>
  <c r="R13" i="29"/>
  <c r="R17" i="29"/>
  <c r="R21" i="29"/>
  <c r="R25" i="29"/>
  <c r="R16" i="29"/>
  <c r="R24" i="29"/>
  <c r="R10" i="29"/>
  <c r="R18" i="29"/>
  <c r="R9" i="29"/>
  <c r="R12" i="29"/>
  <c r="R20" i="29"/>
  <c r="R14" i="29"/>
  <c r="R22" i="29"/>
  <c r="V11" i="29"/>
  <c r="V15" i="29"/>
  <c r="V19" i="29"/>
  <c r="V23" i="29"/>
  <c r="V13" i="29"/>
  <c r="V17" i="29"/>
  <c r="V21" i="29"/>
  <c r="V25" i="29"/>
  <c r="V12" i="29"/>
  <c r="V20" i="29"/>
  <c r="V14" i="29"/>
  <c r="V22" i="29"/>
  <c r="V16" i="29"/>
  <c r="V24" i="29"/>
  <c r="V10" i="29"/>
  <c r="V18" i="29"/>
  <c r="V9" i="29"/>
  <c r="Z11" i="29"/>
  <c r="Z15" i="29"/>
  <c r="Z19" i="29"/>
  <c r="Z23" i="29"/>
  <c r="Z13" i="29"/>
  <c r="Z17" i="29"/>
  <c r="Z21" i="29"/>
  <c r="Z25" i="29"/>
  <c r="Z10" i="29"/>
  <c r="Z14" i="29"/>
  <c r="Z18" i="29"/>
  <c r="Z22" i="29"/>
  <c r="Z12" i="29"/>
  <c r="Z16" i="29"/>
  <c r="Z9" i="29"/>
  <c r="Z20" i="29"/>
  <c r="Z24" i="29"/>
  <c r="S12" i="29"/>
  <c r="S16" i="29"/>
  <c r="S20" i="29"/>
  <c r="S24" i="29"/>
  <c r="S9" i="29"/>
  <c r="S10" i="29"/>
  <c r="S14" i="29"/>
  <c r="S18" i="29"/>
  <c r="S22" i="29"/>
  <c r="S17" i="29"/>
  <c r="S25" i="29"/>
  <c r="S11" i="29"/>
  <c r="S19" i="29"/>
  <c r="S13" i="29"/>
  <c r="S21" i="29"/>
  <c r="S15" i="29"/>
  <c r="S23" i="29"/>
  <c r="W12" i="29"/>
  <c r="W16" i="29"/>
  <c r="W20" i="29"/>
  <c r="W24" i="29"/>
  <c r="W9" i="29"/>
  <c r="W10" i="29"/>
  <c r="W14" i="29"/>
  <c r="W18" i="29"/>
  <c r="W22" i="29"/>
  <c r="W11" i="29"/>
  <c r="W15" i="29"/>
  <c r="W21" i="29"/>
  <c r="W13" i="29"/>
  <c r="W23" i="29"/>
  <c r="W17" i="29"/>
  <c r="W25" i="29"/>
  <c r="W19" i="29"/>
  <c r="AA12" i="29"/>
  <c r="AA16" i="29"/>
  <c r="AA20" i="29"/>
  <c r="AA24" i="29"/>
  <c r="AA9" i="29"/>
  <c r="AA10" i="29"/>
  <c r="AA14" i="29"/>
  <c r="AA18" i="29"/>
  <c r="AA22" i="29"/>
  <c r="AA11" i="29"/>
  <c r="AA15" i="29"/>
  <c r="AA19" i="29"/>
  <c r="AA23" i="29"/>
  <c r="AA13" i="29"/>
  <c r="AA17" i="29"/>
  <c r="AA21" i="29"/>
  <c r="AA25" i="29"/>
  <c r="T13" i="29"/>
  <c r="T17" i="29"/>
  <c r="T21" i="29"/>
  <c r="T25" i="29"/>
  <c r="T11" i="29"/>
  <c r="T15" i="29"/>
  <c r="T19" i="29"/>
  <c r="T23" i="29"/>
  <c r="T10" i="29"/>
  <c r="T18" i="29"/>
  <c r="T9" i="29"/>
  <c r="T12" i="29"/>
  <c r="T20" i="29"/>
  <c r="T14" i="29"/>
  <c r="T22" i="29"/>
  <c r="T16" i="29"/>
  <c r="T24" i="29"/>
  <c r="X13" i="29"/>
  <c r="X17" i="29"/>
  <c r="X21" i="29"/>
  <c r="X25" i="29"/>
  <c r="X11" i="29"/>
  <c r="X15" i="29"/>
  <c r="X19" i="29"/>
  <c r="X23" i="29"/>
  <c r="X12" i="29"/>
  <c r="X16" i="29"/>
  <c r="X20" i="29"/>
  <c r="X24" i="29"/>
  <c r="X10" i="29"/>
  <c r="X14" i="29"/>
  <c r="X18" i="29"/>
  <c r="X9" i="29"/>
  <c r="X22" i="29"/>
  <c r="AB13" i="29"/>
  <c r="AB17" i="29"/>
  <c r="AB21" i="29"/>
  <c r="AB25" i="29"/>
  <c r="AB11" i="29"/>
  <c r="AB15" i="29"/>
  <c r="AB19" i="29"/>
  <c r="AB23" i="29"/>
  <c r="AB12" i="29"/>
  <c r="AB16" i="29"/>
  <c r="AB20" i="29"/>
  <c r="AB24" i="29"/>
  <c r="AB14" i="29"/>
  <c r="AB9" i="29"/>
  <c r="AB18" i="29"/>
  <c r="AB22" i="29"/>
  <c r="AB10" i="29"/>
  <c r="U10" i="29"/>
  <c r="U14" i="29"/>
  <c r="U18" i="29"/>
  <c r="U22" i="29"/>
  <c r="U12" i="29"/>
  <c r="U16" i="29"/>
  <c r="U20" i="29"/>
  <c r="U24" i="29"/>
  <c r="U9" i="29"/>
  <c r="U11" i="29"/>
  <c r="U19" i="29"/>
  <c r="U13" i="29"/>
  <c r="U21" i="29"/>
  <c r="U15" i="29"/>
  <c r="U23" i="29"/>
  <c r="U17" i="29"/>
  <c r="U25" i="29"/>
  <c r="Y10" i="29"/>
  <c r="Y14" i="29"/>
  <c r="Y18" i="29"/>
  <c r="Y22" i="29"/>
  <c r="Y12" i="29"/>
  <c r="Y16" i="29"/>
  <c r="Y20" i="29"/>
  <c r="Y24" i="29"/>
  <c r="Y9" i="29"/>
  <c r="Y13" i="29"/>
  <c r="Y17" i="29"/>
  <c r="Y21" i="29"/>
  <c r="Y25" i="29"/>
  <c r="Y19" i="29"/>
  <c r="Y11" i="29"/>
  <c r="Y15" i="29"/>
  <c r="Y23" i="29"/>
  <c r="AC25" i="29" l="1"/>
  <c r="AF25" i="29" s="1"/>
  <c r="AC24" i="29"/>
  <c r="AF24" i="29" s="1"/>
  <c r="AC15" i="29"/>
  <c r="AE15" i="29" s="1"/>
  <c r="AC10" i="29"/>
  <c r="AF10" i="29" s="1"/>
  <c r="AC21" i="29"/>
  <c r="AE21" i="29" s="1"/>
  <c r="AC20" i="29"/>
  <c r="AE20" i="29" s="1"/>
  <c r="AC11" i="29"/>
  <c r="AE11" i="29" s="1"/>
  <c r="AC19" i="29"/>
  <c r="AF19" i="29" s="1"/>
  <c r="AC13" i="29"/>
  <c r="AF13" i="29" s="1"/>
  <c r="AC12" i="29"/>
  <c r="AF12" i="29" s="1"/>
  <c r="AC14" i="29"/>
  <c r="AE14" i="29" s="1"/>
  <c r="AC9" i="29"/>
  <c r="AE9" i="29" s="1"/>
  <c r="AC17" i="29"/>
  <c r="AF17" i="29" s="1"/>
  <c r="AC16" i="29"/>
  <c r="AF16" i="29" s="1"/>
  <c r="AC22" i="29"/>
  <c r="AF22" i="29" s="1"/>
  <c r="AC23" i="29"/>
  <c r="AE23" i="29" s="1"/>
  <c r="AE18" i="29"/>
  <c r="AF15" i="29"/>
  <c r="AF18" i="29"/>
  <c r="E21" i="29"/>
  <c r="AE22" i="29" l="1"/>
  <c r="AF20" i="29"/>
  <c r="AE12" i="29"/>
  <c r="AE24" i="29"/>
  <c r="AF14" i="29"/>
  <c r="AF11" i="29"/>
  <c r="AE13" i="29"/>
  <c r="AE19" i="29"/>
  <c r="AF9" i="29"/>
  <c r="AF23" i="29"/>
  <c r="AE25" i="29"/>
  <c r="AF21" i="29"/>
  <c r="AE17" i="29"/>
  <c r="AE16" i="29"/>
  <c r="AE10" i="29"/>
  <c r="F15" i="29"/>
  <c r="F15" i="32" s="1"/>
  <c r="F21" i="29"/>
  <c r="F14" i="29" l="1"/>
  <c r="F14" i="32" s="1"/>
  <c r="F19" i="29"/>
  <c r="F19" i="32" s="1"/>
  <c r="F18" i="29"/>
  <c r="F18" i="32" s="1"/>
  <c r="F11" i="29"/>
  <c r="F11" i="32" s="1"/>
  <c r="F20" i="29"/>
  <c r="F20" i="32" s="1"/>
  <c r="F16" i="29"/>
  <c r="F16" i="32" s="1"/>
  <c r="F24" i="29"/>
  <c r="F24" i="32" s="1"/>
  <c r="F12" i="29"/>
  <c r="F12" i="32" s="1"/>
  <c r="F25" i="29"/>
  <c r="F25" i="32" s="1"/>
  <c r="F17" i="29"/>
  <c r="F17" i="32" s="1"/>
  <c r="F21" i="32"/>
  <c r="F22" i="29"/>
  <c r="F22" i="32" s="1"/>
  <c r="F13" i="29"/>
  <c r="F13" i="32" s="1"/>
  <c r="F9" i="29"/>
  <c r="F9" i="32" s="1"/>
  <c r="F10" i="29"/>
  <c r="F10" i="32" s="1"/>
  <c r="F23" i="29"/>
  <c r="F23" i="32" s="1"/>
</calcChain>
</file>

<file path=xl/sharedStrings.xml><?xml version="1.0" encoding="utf-8"?>
<sst xmlns="http://schemas.openxmlformats.org/spreadsheetml/2006/main" count="386" uniqueCount="145">
  <si>
    <t>Instrumente</t>
  </si>
  <si>
    <t>nie</t>
  </si>
  <si>
    <t>selten</t>
  </si>
  <si>
    <t>regelmässig</t>
  </si>
  <si>
    <t>Zielsetzung</t>
  </si>
  <si>
    <t>ja</t>
  </si>
  <si>
    <t>nein</t>
  </si>
  <si>
    <t>Anforderungen</t>
  </si>
  <si>
    <t>Rekrutierungsradius</t>
  </si>
  <si>
    <t>regional</t>
  </si>
  <si>
    <t>überregional</t>
  </si>
  <si>
    <t>Zeitliche Lage und Wirkung</t>
  </si>
  <si>
    <t>Restriktionen</t>
  </si>
  <si>
    <t>keine</t>
  </si>
  <si>
    <t>Hochschulmarketing</t>
  </si>
  <si>
    <t>Nr</t>
  </si>
  <si>
    <t>Praxistool</t>
  </si>
  <si>
    <t>A5</t>
  </si>
  <si>
    <t>A4</t>
  </si>
  <si>
    <t>A3</t>
  </si>
  <si>
    <t>A2</t>
  </si>
  <si>
    <t>A1</t>
  </si>
  <si>
    <t>von KMU der Region Alpenrheintal</t>
  </si>
  <si>
    <t>I08</t>
  </si>
  <si>
    <t>I01</t>
  </si>
  <si>
    <t>I02</t>
  </si>
  <si>
    <t>I03</t>
  </si>
  <si>
    <t>I04</t>
  </si>
  <si>
    <t>I05</t>
  </si>
  <si>
    <t>I06</t>
  </si>
  <si>
    <t>I07</t>
  </si>
  <si>
    <t>I09</t>
  </si>
  <si>
    <t>I10</t>
  </si>
  <si>
    <t>I11</t>
  </si>
  <si>
    <t>I12</t>
  </si>
  <si>
    <t>I13</t>
  </si>
  <si>
    <t>I14</t>
  </si>
  <si>
    <t>I15</t>
  </si>
  <si>
    <t>I16</t>
  </si>
  <si>
    <t>I17</t>
  </si>
  <si>
    <t>Stellenanzeigen im Internet (z.B. studentenjobs.ch, students.ch, monster.ch, etc.)</t>
  </si>
  <si>
    <t>Persönlicher Kontakt zu Hochschulvertretern</t>
  </si>
  <si>
    <t>Publikationen in Hochschulzeitschriften</t>
  </si>
  <si>
    <t>Teilnahme an Absolventenkongressen</t>
  </si>
  <si>
    <t>Gastvorlesungen, Fachreferate, Lehraufträge</t>
  </si>
  <si>
    <t>Betriebsbesichtigungen, Workshops im Unternehmen</t>
  </si>
  <si>
    <t>Sponsoring (z.B. Wettbewerbe, Abschlusspreise, Events, etc.)</t>
  </si>
  <si>
    <t>Unternehmenspublikationen (Print, z.B. Broschüren, Flyer)</t>
  </si>
  <si>
    <t>Webauftritt / Firmenwebsite</t>
  </si>
  <si>
    <t>Social Media (Facebook, Twitter, etc.)</t>
  </si>
  <si>
    <t>Studentenrabatte, Goodies</t>
  </si>
  <si>
    <t>Z1</t>
  </si>
  <si>
    <t>Z2</t>
  </si>
  <si>
    <t>Z3</t>
  </si>
  <si>
    <t>Z4</t>
  </si>
  <si>
    <t>Förderverein der HTW Chur</t>
  </si>
  <si>
    <t>Bekanntheitsgrad</t>
  </si>
  <si>
    <t>Arbeitgeberattraktivität</t>
  </si>
  <si>
    <t>Standortattraktivität und -bewusstsein</t>
  </si>
  <si>
    <t xml:space="preserve">Persönlicher Kontakt zu Studenten und Alumni </t>
  </si>
  <si>
    <t xml:space="preserve">Schwarzes Brett, Aushänge an Hochschulen </t>
  </si>
  <si>
    <t>Beiträge in Fachzeitschriften</t>
  </si>
  <si>
    <t>Beteiligung an F&amp;E-Projekten (Zusammenarbeit mit Hochschulen)</t>
  </si>
  <si>
    <t>Vergabe von Bachelor-, Master- und Projektarbeiten</t>
  </si>
  <si>
    <t>Effektivität (Bewerberzahl, -qualität, Anstellungserfolg)</t>
  </si>
  <si>
    <t>zutreffende mit x markieren</t>
  </si>
  <si>
    <t>Benötigen Sie innerhalb der Studienrichtungen (z.B. Ingenieurwissenschaften) mehrheitlich Hochschulabsolventen mit Spezialisierungen (z. B. Maschinenbauingenieur Fachrichtung Fahrzeugbau)?</t>
  </si>
  <si>
    <t>Stellenanzeigen in Printmedien</t>
  </si>
  <si>
    <t>Benötigte Spezialisierungen</t>
  </si>
  <si>
    <t xml:space="preserve">geringe 
finanzielle Ressourcen </t>
  </si>
  <si>
    <t>geringe 
zeitliche Ressourcen</t>
  </si>
  <si>
    <t>x</t>
  </si>
  <si>
    <t>Z5</t>
  </si>
  <si>
    <t>Effektivität - Anzahl</t>
  </si>
  <si>
    <t>Effektivität - Qualität</t>
  </si>
  <si>
    <t>Vorschlag der geeignten Massnahmen</t>
  </si>
  <si>
    <t>Zusammenfassung aus den eingegebenen Fragebogen</t>
  </si>
  <si>
    <t>Übereinstimmung</t>
  </si>
  <si>
    <t>BERECHUNG</t>
  </si>
  <si>
    <t>PROZENTE</t>
  </si>
  <si>
    <t>ANZAHL</t>
  </si>
  <si>
    <t>SKALA</t>
  </si>
  <si>
    <t>Vergleich aus den eingegebenen Fragebogen und Vorlage</t>
  </si>
  <si>
    <t>www.htwchur.ch/fow</t>
  </si>
  <si>
    <t>IST</t>
  </si>
  <si>
    <t>Zu welchem Zeitpunkt möchten Sie zur Deckung Ihres zukünftigen Bedarfs mit Hochschulabsolventen in Konatkt treten (Mehrfachantworten möglich)?</t>
  </si>
  <si>
    <t>Wie möchten Sie Ihre zukünftigen Aktivitäten im Hochschulmarketing hinsichtlich der zeitlichen Wirkung positionieren?</t>
  </si>
  <si>
    <t>kurzfristig wirksam</t>
  </si>
  <si>
    <t>langfristig 
 wirksam</t>
  </si>
  <si>
    <t>3</t>
  </si>
  <si>
    <t>2</t>
  </si>
  <si>
    <t>1</t>
  </si>
  <si>
    <t>Standortattraktivität</t>
  </si>
  <si>
    <t>Abweichungsanalyse</t>
  </si>
  <si>
    <t>reduzieren</t>
  </si>
  <si>
    <t>verstärken</t>
  </si>
  <si>
    <t>beibehalten</t>
  </si>
  <si>
    <t>Sofern Sie sich Restriktionen hinsichtlich der verfügbaren Ressourcen gegenüber sehen, geben Sie bitte an welcher Art (Mehrfachantworten möglich).</t>
  </si>
  <si>
    <t>DIAGRAMM</t>
  </si>
  <si>
    <t>I-Antworten</t>
  </si>
  <si>
    <t>A-Antworten</t>
  </si>
  <si>
    <t>Z-Antworten</t>
  </si>
  <si>
    <t>Wir möchten nicht nur kurzfristig von Bewerbern wahrgenommen werden, sondern langfristig und intensiv in den Bekanntheitsgrad unseres Unternehmens investieren.</t>
  </si>
  <si>
    <t>Wir möchten nicht nur attraktive Arbeitsbedingungen bieten, sondern das auch aktiv und intensiv an unsere Zielgruppen kommunizieren.</t>
  </si>
  <si>
    <t>Es ist uns wichtig, dass Absolventen, die sich bei uns bewerben, eine bewusste Entscheidung für den Unternehmensstandort treffen und sich mit diesem identifizieren können. Um dies zu erreichen, sind wir bereit, aktiv Massnahmen zu ergreifen.</t>
  </si>
  <si>
    <t>Wir möchten durch unsere Aktivitäten im Hochschulmarketing vor allem die Anzahl der Bewerber erhöhen.</t>
  </si>
  <si>
    <t>Wir möchten durch unsere Aktivitäten im Hochschulmarketing vor allem die Qualität bzw. Passgenauigkeit der Bewerber erhöhen.</t>
  </si>
  <si>
    <t>Eigene Eingaben</t>
  </si>
  <si>
    <t>Voreinstellungen im Tool</t>
  </si>
  <si>
    <t>FARBSKALA</t>
  </si>
  <si>
    <t>75% - 100%</t>
  </si>
  <si>
    <t xml:space="preserve">0% - 25% </t>
  </si>
  <si>
    <t xml:space="preserve">25% - 50% </t>
  </si>
  <si>
    <t xml:space="preserve">50% - 75% </t>
  </si>
  <si>
    <t>Fehlermeldung</t>
  </si>
  <si>
    <t>Markieren Sie das zutreffende mit dem Zeichen "x" an!</t>
  </si>
  <si>
    <t>Geben Sie nur ein Zeichen "x" pro Instrument an!</t>
  </si>
  <si>
    <t>Skala</t>
  </si>
  <si>
    <t>Ungültige Eingabe</t>
  </si>
  <si>
    <t>Wo möchten Sie mehrheitlich Hochschulabsolventen rekrutieren, um Ihren zukünftigen Bedarf zu decken?</t>
  </si>
  <si>
    <t>Zeitliche Ausrichtung</t>
  </si>
  <si>
    <t>Grad der Eignung*</t>
  </si>
  <si>
    <t>*</t>
  </si>
  <si>
    <t>Empfehlung*</t>
  </si>
  <si>
    <t>Blaue Linie: „Eignung“</t>
  </si>
  <si>
    <t>Info</t>
  </si>
  <si>
    <t xml:space="preserve">Welche Instrumente des Hochschulmarketings nutzen Sie? </t>
  </si>
  <si>
    <t>Der „Empfehlung“ entnehmen Sie, ob Sie den Einsatz eines Instrumentes des Hochschulmarketings in Ihrem Unternehmen verstärken, beibehalten oder reduzieren sollten. Diese Empfehlung stützt sich auf die von Ihnen definierten Zielsetzungen und Anforderungen.</t>
  </si>
  <si>
    <t>Eigene Angaben zu Ihrem Nutzungsgrad der Instrumente des Hochschulmarketings</t>
  </si>
  <si>
    <t>Graphische Auswertung</t>
  </si>
  <si>
    <t>Null-Start prüfen</t>
  </si>
  <si>
    <t>Die Eignungslinie gibt an, wie gut jedes Instrument des Hochschulmarketings mit den von Ihnen definierten Zielsetzungen und Anforderungen übereinstimmt. Je nach Grad der Eignung ergibt sich:</t>
  </si>
  <si>
    <t>Diese Instrumente stimmen nicht oder kaum mit Ihren Anforderungen und Zielen überein.</t>
  </si>
  <si>
    <t>Diese Instrumente stimmen mässig mit Ihren Anforderungen und Zielen überein.</t>
  </si>
  <si>
    <t>Diese Instrumente stimmen gut mit Ihren Anforderungen und Zielen überein.</t>
  </si>
  <si>
    <t>Diese Instrumente stimmen sehr gut mit Ihren Anforderungen und Zielen überein.</t>
  </si>
  <si>
    <t>Allgemein</t>
  </si>
  <si>
    <t>Z4 &amp; Z5</t>
  </si>
  <si>
    <t>Auswertung</t>
  </si>
  <si>
    <t>Legende</t>
  </si>
  <si>
    <t>Der Grad der Übereinstimmung gibt an, zu wie viel Prozent Ihre eigenen Eingaben bei den Zielen und Anforderungen mit den Voreinstellungen im Tool für jedes Instrument übereinstimmen.</t>
  </si>
  <si>
    <t>während des Studiums</t>
  </si>
  <si>
    <t>kurz vor bzw. bei Abschluss des Studiums</t>
  </si>
  <si>
    <t>nach Abschluss des Studiums (z.B. Alumni)</t>
  </si>
  <si>
    <t>Empfehlungen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</si>
</sst>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1"/>
      <color theme="1"/>
      <name val="Calibri"/>
      <family val="2"/>
      <scheme val="minor"/>
    </font>
    <font>
      <sz val="10"/>
      <name val="Arial"/>
      <family val="2"/>
    </font>
    <font>
      <u/>
      <sz val="10"/>
      <color theme="10"/>
      <name val="Arial"/>
      <family val="2"/>
    </font>
    <font>
      <sz val="10"/>
      <color indexed="8"/>
      <name val="Arial"/>
      <family val="2"/>
    </font>
    <font>
      <b/>
      <sz val="12"/>
      <color rgb="FF003399"/>
      <name val="Arial"/>
      <family val="2"/>
    </font>
    <font>
      <b/>
      <sz val="14"/>
      <color rgb="FF003399"/>
      <name val="Arial"/>
      <family val="2"/>
    </font>
    <font>
      <b/>
      <sz val="10"/>
      <color rgb="FF003399"/>
      <name val="Arial"/>
      <family val="2"/>
    </font>
    <font>
      <sz val="11"/>
      <color indexed="8"/>
      <name val="Calibri"/>
      <family val="2"/>
    </font>
    <font>
      <sz val="11"/>
      <color indexed="9"/>
      <name val="Calibri"/>
      <family val="2"/>
    </font>
    <font>
      <sz val="10"/>
      <color indexed="22"/>
      <name val="Arial"/>
      <family val="2"/>
    </font>
    <font>
      <b/>
      <sz val="10"/>
      <name val="Arial"/>
      <family val="2"/>
    </font>
    <font>
      <b/>
      <sz val="14"/>
      <color theme="6"/>
      <name val="Arial"/>
      <family val="2"/>
    </font>
    <font>
      <b/>
      <sz val="12"/>
      <color rgb="FF99CC00"/>
      <name val="Arial"/>
      <family val="2"/>
    </font>
    <font>
      <b/>
      <sz val="10"/>
      <color rgb="FFFF0000"/>
      <name val="Arial"/>
      <family val="2"/>
    </font>
    <font>
      <b/>
      <sz val="16"/>
      <color rgb="FF003399"/>
      <name val="Arial Black"/>
      <family val="2"/>
    </font>
    <font>
      <sz val="9"/>
      <color theme="1"/>
      <name val="Arial"/>
      <family val="2"/>
    </font>
    <font>
      <b/>
      <sz val="24"/>
      <color rgb="FF003399"/>
      <name val="Arial Black"/>
      <family val="2"/>
    </font>
    <font>
      <b/>
      <sz val="18"/>
      <color rgb="FF003399"/>
      <name val="Arial"/>
      <family val="2"/>
    </font>
    <font>
      <sz val="10"/>
      <color rgb="FF003399"/>
      <name val="Arial"/>
      <family val="2"/>
    </font>
    <font>
      <sz val="11"/>
      <color theme="1"/>
      <name val="Arial"/>
      <family val="2"/>
    </font>
    <font>
      <b/>
      <sz val="11"/>
      <color theme="1"/>
      <name val="Arial"/>
      <family val="2"/>
    </font>
    <font>
      <b/>
      <sz val="14"/>
      <color theme="1"/>
      <name val="Arial"/>
      <family val="2"/>
    </font>
    <font>
      <sz val="11"/>
      <color rgb="FFFF0000"/>
      <name val="Arial"/>
      <family val="2"/>
    </font>
    <font>
      <b/>
      <sz val="11"/>
      <color rgb="FFFF0000"/>
      <name val="Arial"/>
      <family val="2"/>
    </font>
    <font>
      <sz val="10"/>
      <color theme="1"/>
      <name val="Arial"/>
      <family val="2"/>
    </font>
    <font>
      <b/>
      <sz val="10"/>
      <color theme="1"/>
      <name val="Arial"/>
      <family val="2"/>
    </font>
    <font>
      <sz val="10"/>
      <color rgb="FFFF0000"/>
      <name val="Arial"/>
      <family val="2"/>
    </font>
    <font>
      <b/>
      <sz val="12"/>
      <color theme="1"/>
      <name val="Arial"/>
      <family val="2"/>
    </font>
    <font>
      <sz val="11"/>
      <color rgb="FF000000"/>
      <name val="Arial"/>
      <family val="2"/>
    </font>
    <font>
      <sz val="11"/>
      <color rgb="FFFF0000"/>
      <name val="Calibri"/>
      <family val="2"/>
      <scheme val="minor"/>
    </font>
    <font>
      <sz val="11"/>
      <color theme="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tint="-0.14999847407452621"/>
        <bgColor indexed="64"/>
      </patternFill>
    </fill>
    <fill>
      <patternFill patternType="solid">
        <fgColor rgb="FF99FF66"/>
        <bgColor indexed="64"/>
      </patternFill>
    </fill>
    <fill>
      <patternFill patternType="solid">
        <fgColor rgb="FFFFFF99"/>
        <bgColor indexed="64"/>
      </patternFill>
    </fill>
    <fill>
      <patternFill patternType="solid">
        <fgColor rgb="FFFF9999"/>
        <bgColor indexed="64"/>
      </patternFill>
    </fill>
    <fill>
      <patternFill patternType="solid">
        <fgColor theme="1"/>
        <bgColor indexed="64"/>
      </patternFill>
    </fill>
    <fill>
      <patternFill patternType="solid">
        <fgColor rgb="FFEAEAEA"/>
        <bgColor indexed="64"/>
      </patternFill>
    </fill>
    <fill>
      <patternFill patternType="solid">
        <fgColor rgb="FF66FFFF"/>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medium">
        <color rgb="FF003399"/>
      </right>
      <top/>
      <bottom style="medium">
        <color rgb="FF003399"/>
      </bottom>
      <diagonal/>
    </border>
    <border>
      <left/>
      <right/>
      <top/>
      <bottom style="medium">
        <color rgb="FF003399"/>
      </bottom>
      <diagonal/>
    </border>
    <border>
      <left style="medium">
        <color rgb="FF003399"/>
      </left>
      <right/>
      <top/>
      <bottom style="medium">
        <color rgb="FF003399"/>
      </bottom>
      <diagonal/>
    </border>
    <border>
      <left/>
      <right style="medium">
        <color rgb="FF003399"/>
      </right>
      <top/>
      <bottom/>
      <diagonal/>
    </border>
    <border>
      <left style="medium">
        <color rgb="FF003399"/>
      </left>
      <right/>
      <top/>
      <bottom/>
      <diagonal/>
    </border>
    <border>
      <left/>
      <right style="medium">
        <color rgb="FF003399"/>
      </right>
      <top style="medium">
        <color rgb="FF003399"/>
      </top>
      <bottom/>
      <diagonal/>
    </border>
    <border>
      <left/>
      <right/>
      <top style="medium">
        <color rgb="FF003399"/>
      </top>
      <bottom/>
      <diagonal/>
    </border>
    <border>
      <left style="medium">
        <color rgb="FF003399"/>
      </left>
      <right/>
      <top style="medium">
        <color rgb="FF003399"/>
      </top>
      <bottom/>
      <diagonal/>
    </border>
    <border>
      <left style="thin">
        <color theme="1"/>
      </left>
      <right style="thin">
        <color indexed="64"/>
      </right>
      <top style="thin">
        <color indexed="64"/>
      </top>
      <bottom style="thin">
        <color indexed="64"/>
      </bottom>
      <diagonal/>
    </border>
    <border>
      <left/>
      <right style="thick">
        <color theme="1"/>
      </right>
      <top style="thick">
        <color theme="1"/>
      </top>
      <bottom style="thick">
        <color theme="1"/>
      </bottom>
      <diagonal/>
    </border>
    <border>
      <left/>
      <right/>
      <top style="thick">
        <color theme="1"/>
      </top>
      <bottom style="thick">
        <color theme="1"/>
      </bottom>
      <diagonal/>
    </border>
    <border>
      <left style="thick">
        <color theme="1"/>
      </left>
      <right/>
      <top style="thick">
        <color theme="1"/>
      </top>
      <bottom style="thick">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1">
    <xf numFmtId="0" fontId="0" fillId="0" borderId="0"/>
    <xf numFmtId="0" fontId="1" fillId="0" borderId="0"/>
    <xf numFmtId="0" fontId="2" fillId="0" borderId="0" applyNumberFormat="0" applyFill="0" applyBorder="0" applyAlignment="0" applyProtection="0">
      <alignment vertical="top"/>
      <protection locked="0"/>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cellStyleXfs>
  <cellXfs count="178">
    <xf numFmtId="0" fontId="0" fillId="0" borderId="0" xfId="0"/>
    <xf numFmtId="0" fontId="1" fillId="0" borderId="0" xfId="1"/>
    <xf numFmtId="0" fontId="2" fillId="0" borderId="0" xfId="2" applyAlignment="1" applyProtection="1"/>
    <xf numFmtId="0" fontId="15" fillId="0" borderId="0" xfId="0" applyFont="1"/>
    <xf numFmtId="0" fontId="2" fillId="0" borderId="12" xfId="2" applyBorder="1" applyAlignment="1" applyProtection="1">
      <alignment vertical="center"/>
    </xf>
    <xf numFmtId="0" fontId="2" fillId="0" borderId="12" xfId="2" applyBorder="1" applyAlignment="1" applyProtection="1">
      <alignment horizontal="center" vertical="center"/>
    </xf>
    <xf numFmtId="0" fontId="3" fillId="21" borderId="9" xfId="1" applyFont="1" applyFill="1" applyBorder="1"/>
    <xf numFmtId="0" fontId="6" fillId="21" borderId="8" xfId="1" applyFont="1" applyFill="1" applyBorder="1"/>
    <xf numFmtId="0" fontId="3" fillId="21" borderId="7" xfId="1" applyFont="1" applyFill="1" applyBorder="1"/>
    <xf numFmtId="0" fontId="3" fillId="21" borderId="6" xfId="1" applyFont="1" applyFill="1" applyBorder="1"/>
    <xf numFmtId="0" fontId="1" fillId="21" borderId="0" xfId="1" applyFill="1"/>
    <xf numFmtId="0" fontId="3" fillId="21" borderId="5" xfId="1" applyFont="1" applyFill="1" applyBorder="1"/>
    <xf numFmtId="0" fontId="16" fillId="21" borderId="0" xfId="1" applyFont="1" applyFill="1" applyBorder="1" applyAlignment="1">
      <alignment horizontal="center"/>
    </xf>
    <xf numFmtId="0" fontId="17" fillId="21" borderId="0" xfId="1" applyFont="1" applyFill="1" applyBorder="1" applyAlignment="1">
      <alignment horizontal="center"/>
    </xf>
    <xf numFmtId="0" fontId="5" fillId="21" borderId="0" xfId="1" applyFont="1" applyFill="1" applyBorder="1" applyAlignment="1">
      <alignment horizontal="center"/>
    </xf>
    <xf numFmtId="0" fontId="4" fillId="21" borderId="0" xfId="1" applyFont="1" applyFill="1" applyBorder="1" applyAlignment="1">
      <alignment horizontal="center"/>
    </xf>
    <xf numFmtId="0" fontId="2" fillId="21" borderId="0" xfId="2" applyFill="1" applyBorder="1" applyAlignment="1" applyProtection="1">
      <alignment horizontal="center"/>
    </xf>
    <xf numFmtId="0" fontId="3" fillId="21" borderId="4" xfId="1" applyFont="1" applyFill="1" applyBorder="1"/>
    <xf numFmtId="0" fontId="3" fillId="21" borderId="3" xfId="1" applyFont="1" applyFill="1" applyBorder="1"/>
    <xf numFmtId="0" fontId="3" fillId="21" borderId="2" xfId="1" applyFont="1" applyFill="1" applyBorder="1"/>
    <xf numFmtId="0" fontId="18" fillId="21" borderId="5" xfId="1" applyFont="1" applyFill="1" applyBorder="1"/>
    <xf numFmtId="0" fontId="18" fillId="21" borderId="0" xfId="1" applyFont="1" applyFill="1"/>
    <xf numFmtId="0" fontId="5" fillId="0" borderId="0" xfId="0" applyFont="1"/>
    <xf numFmtId="0" fontId="20" fillId="0" borderId="0" xfId="0" applyFont="1"/>
    <xf numFmtId="0" fontId="19" fillId="0" borderId="0" xfId="0" applyFont="1"/>
    <xf numFmtId="0" fontId="19" fillId="0" borderId="0" xfId="0" applyFont="1" applyAlignment="1">
      <alignment horizontal="center"/>
    </xf>
    <xf numFmtId="0" fontId="19" fillId="0" borderId="0" xfId="0" applyFont="1" applyAlignment="1">
      <alignment vertical="center"/>
    </xf>
    <xf numFmtId="0" fontId="21" fillId="0" borderId="0" xfId="0" applyFont="1"/>
    <xf numFmtId="49" fontId="19" fillId="0" borderId="0" xfId="0" applyNumberFormat="1" applyFont="1"/>
    <xf numFmtId="0" fontId="22" fillId="0" borderId="0" xfId="0" applyFont="1" applyAlignment="1">
      <alignment horizontal="center"/>
    </xf>
    <xf numFmtId="0" fontId="22" fillId="0" borderId="0" xfId="0" applyFont="1" applyAlignment="1">
      <alignment horizontal="center" vertical="center"/>
    </xf>
    <xf numFmtId="0" fontId="23" fillId="0" borderId="1" xfId="0" applyFont="1" applyFill="1" applyBorder="1" applyAlignment="1">
      <alignment horizontal="center"/>
    </xf>
    <xf numFmtId="0" fontId="19" fillId="0" borderId="0" xfId="0" applyFont="1" applyFill="1"/>
    <xf numFmtId="49" fontId="19" fillId="0" borderId="0" xfId="0" applyNumberFormat="1" applyFont="1" applyAlignment="1">
      <alignment horizontal="center"/>
    </xf>
    <xf numFmtId="0" fontId="19" fillId="0" borderId="0" xfId="0" applyFont="1" applyFill="1" applyBorder="1" applyAlignment="1">
      <alignment horizontal="center" vertical="center"/>
    </xf>
    <xf numFmtId="0" fontId="19" fillId="20" borderId="1" xfId="0" applyFont="1" applyFill="1" applyBorder="1" applyAlignment="1">
      <alignment horizontal="center" vertical="center"/>
    </xf>
    <xf numFmtId="0" fontId="19" fillId="20" borderId="1" xfId="0" applyFont="1" applyFill="1" applyBorder="1"/>
    <xf numFmtId="0" fontId="4" fillId="21" borderId="1" xfId="0" applyFont="1" applyFill="1" applyBorder="1" applyAlignment="1">
      <alignment vertical="center"/>
    </xf>
    <xf numFmtId="0" fontId="4" fillId="21" borderId="1" xfId="0" applyFont="1" applyFill="1" applyBorder="1" applyAlignment="1">
      <alignment horizontal="center" vertical="center"/>
    </xf>
    <xf numFmtId="164" fontId="24" fillId="0" borderId="0" xfId="0" applyNumberFormat="1" applyFont="1" applyAlignment="1">
      <alignment horizontal="center"/>
    </xf>
    <xf numFmtId="0" fontId="18" fillId="21" borderId="1" xfId="0" applyFont="1" applyFill="1" applyBorder="1" applyAlignment="1">
      <alignment vertical="center"/>
    </xf>
    <xf numFmtId="0" fontId="24" fillId="0" borderId="0" xfId="0" applyFont="1" applyAlignment="1">
      <alignment vertical="center"/>
    </xf>
    <xf numFmtId="0" fontId="18" fillId="21" borderId="1" xfId="0" applyFont="1" applyFill="1" applyBorder="1" applyAlignment="1">
      <alignment horizontal="center" vertical="center"/>
    </xf>
    <xf numFmtId="0" fontId="13" fillId="0" borderId="1" xfId="0" applyFont="1" applyFill="1" applyBorder="1" applyAlignment="1">
      <alignment horizontal="center" vertical="center"/>
    </xf>
    <xf numFmtId="0" fontId="24" fillId="0" borderId="0" xfId="0" applyFont="1" applyFill="1" applyAlignment="1">
      <alignment vertical="center"/>
    </xf>
    <xf numFmtId="0" fontId="24" fillId="0" borderId="1" xfId="0" applyFont="1" applyBorder="1" applyAlignment="1">
      <alignment horizontal="center" vertical="center"/>
    </xf>
    <xf numFmtId="0" fontId="24" fillId="0" borderId="0" xfId="0" applyFont="1"/>
    <xf numFmtId="0" fontId="24" fillId="0" borderId="0" xfId="0" applyFont="1" applyAlignment="1">
      <alignment horizontal="right" vertical="center"/>
    </xf>
    <xf numFmtId="0" fontId="13" fillId="0" borderId="0" xfId="0" applyFont="1" applyAlignment="1">
      <alignment horizontal="center" vertical="center"/>
    </xf>
    <xf numFmtId="0" fontId="24" fillId="0" borderId="0" xfId="0" applyFont="1" applyAlignment="1">
      <alignment horizontal="center" vertical="center"/>
    </xf>
    <xf numFmtId="0" fontId="13" fillId="0" borderId="1" xfId="0" applyFont="1" applyBorder="1" applyAlignment="1">
      <alignment horizontal="center" vertical="center"/>
    </xf>
    <xf numFmtId="0" fontId="25" fillId="0" borderId="1" xfId="0" applyFont="1" applyBorder="1" applyAlignment="1">
      <alignment horizontal="center" vertical="center"/>
    </xf>
    <xf numFmtId="0" fontId="18" fillId="21" borderId="1" xfId="0" applyFont="1" applyFill="1" applyBorder="1"/>
    <xf numFmtId="0" fontId="24" fillId="20" borderId="1" xfId="0" applyFont="1" applyFill="1" applyBorder="1" applyAlignment="1">
      <alignment horizontal="center"/>
    </xf>
    <xf numFmtId="0" fontId="24" fillId="0" borderId="0" xfId="0" applyFont="1" applyFill="1"/>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0" xfId="0" applyFont="1" applyAlignment="1">
      <alignment horizontal="center"/>
    </xf>
    <xf numFmtId="9" fontId="24" fillId="0" borderId="0" xfId="0" applyNumberFormat="1" applyFont="1"/>
    <xf numFmtId="0" fontId="24" fillId="17" borderId="0" xfId="0" applyFont="1" applyFill="1"/>
    <xf numFmtId="0" fontId="24" fillId="16" borderId="0" xfId="0" applyNumberFormat="1" applyFont="1" applyFill="1" applyAlignment="1">
      <alignment horizontal="center"/>
    </xf>
    <xf numFmtId="0" fontId="24" fillId="18" borderId="0" xfId="0" applyFont="1" applyFill="1"/>
    <xf numFmtId="0" fontId="24" fillId="19" borderId="0" xfId="0" applyFont="1" applyFill="1"/>
    <xf numFmtId="49" fontId="24" fillId="0" borderId="0" xfId="0" applyNumberFormat="1" applyFont="1"/>
    <xf numFmtId="0" fontId="26" fillId="0" borderId="0" xfId="0" applyFont="1" applyAlignment="1">
      <alignment horizontal="center" vertical="center"/>
    </xf>
    <xf numFmtId="0" fontId="24" fillId="16" borderId="0" xfId="0" applyFont="1" applyFill="1" applyAlignment="1">
      <alignment horizontal="center" vertical="center"/>
    </xf>
    <xf numFmtId="0" fontId="27" fillId="0" borderId="0" xfId="0" applyFont="1"/>
    <xf numFmtId="0" fontId="27" fillId="0" borderId="0" xfId="0" applyFont="1" applyAlignment="1">
      <alignment horizontal="center"/>
    </xf>
    <xf numFmtId="0" fontId="24" fillId="0" borderId="0" xfId="0" applyFont="1" applyAlignment="1">
      <alignment horizontal="left"/>
    </xf>
    <xf numFmtId="0" fontId="24" fillId="22" borderId="0" xfId="0" applyFont="1" applyFill="1"/>
    <xf numFmtId="9" fontId="24" fillId="0" borderId="0" xfId="0" applyNumberFormat="1" applyFont="1" applyAlignment="1">
      <alignment horizontal="right"/>
    </xf>
    <xf numFmtId="0" fontId="24" fillId="0" borderId="0" xfId="0" applyNumberFormat="1" applyFont="1" applyAlignment="1">
      <alignment horizontal="right"/>
    </xf>
    <xf numFmtId="0" fontId="6" fillId="0" borderId="0" xfId="0" applyFont="1" applyAlignment="1">
      <alignment vertical="center"/>
    </xf>
    <xf numFmtId="0" fontId="24" fillId="23" borderId="1" xfId="0" applyFont="1" applyFill="1" applyBorder="1" applyAlignment="1">
      <alignment horizontal="center"/>
    </xf>
    <xf numFmtId="0" fontId="24" fillId="24" borderId="1" xfId="0" applyFont="1" applyFill="1" applyBorder="1" applyAlignment="1">
      <alignment horizontal="center"/>
    </xf>
    <xf numFmtId="0" fontId="0" fillId="0" borderId="0" xfId="0" applyAlignment="1">
      <alignment horizontal="left" vertical="center" indent="5"/>
    </xf>
    <xf numFmtId="0" fontId="29" fillId="0" borderId="0" xfId="0" applyFont="1" applyAlignment="1">
      <alignment horizontal="left" vertical="center" indent="5"/>
    </xf>
    <xf numFmtId="0" fontId="24" fillId="0" borderId="0" xfId="0" applyFont="1" applyAlignment="1">
      <alignment wrapText="1"/>
    </xf>
    <xf numFmtId="0" fontId="18" fillId="21" borderId="1" xfId="0" applyFont="1" applyFill="1" applyBorder="1" applyAlignment="1">
      <alignment horizontal="center" vertical="center" wrapText="1"/>
    </xf>
    <xf numFmtId="0" fontId="10" fillId="0" borderId="0" xfId="1" applyFont="1" applyFill="1" applyProtection="1"/>
    <xf numFmtId="0" fontId="10" fillId="0" borderId="0" xfId="1" applyFont="1" applyFill="1" applyAlignment="1" applyProtection="1">
      <alignment horizontal="right" vertical="center"/>
    </xf>
    <xf numFmtId="0" fontId="10" fillId="0" borderId="0" xfId="1" applyFont="1" applyFill="1" applyBorder="1" applyAlignment="1" applyProtection="1">
      <alignment vertical="center" wrapText="1"/>
    </xf>
    <xf numFmtId="0" fontId="10" fillId="0" borderId="0" xfId="1" applyFont="1" applyFill="1" applyAlignment="1" applyProtection="1">
      <alignment vertical="center"/>
    </xf>
    <xf numFmtId="165" fontId="10" fillId="0" borderId="0" xfId="1" applyNumberFormat="1" applyFont="1" applyFill="1" applyAlignment="1" applyProtection="1">
      <alignment vertical="center"/>
    </xf>
    <xf numFmtId="0" fontId="12" fillId="0" borderId="13" xfId="1" applyFont="1" applyBorder="1" applyAlignment="1" applyProtection="1">
      <alignment vertical="center"/>
    </xf>
    <xf numFmtId="0" fontId="14" fillId="0" borderId="12" xfId="1" applyFont="1" applyBorder="1" applyAlignment="1" applyProtection="1">
      <alignment vertical="center"/>
    </xf>
    <xf numFmtId="0" fontId="12" fillId="0" borderId="12" xfId="1" applyFont="1" applyBorder="1" applyAlignment="1" applyProtection="1">
      <alignment vertical="center"/>
    </xf>
    <xf numFmtId="0" fontId="13" fillId="0" borderId="12" xfId="1" applyFont="1" applyBorder="1" applyAlignment="1" applyProtection="1">
      <alignment horizontal="center" vertical="center"/>
    </xf>
    <xf numFmtId="0" fontId="13" fillId="0" borderId="12" xfId="1" applyFont="1" applyBorder="1" applyAlignment="1" applyProtection="1">
      <alignment horizontal="right" vertical="center"/>
    </xf>
    <xf numFmtId="0" fontId="13" fillId="0" borderId="11" xfId="1" applyFont="1" applyBorder="1" applyAlignment="1" applyProtection="1">
      <alignment horizontal="right" vertical="center"/>
    </xf>
    <xf numFmtId="0" fontId="11" fillId="0" borderId="0" xfId="1" applyFont="1" applyFill="1" applyBorder="1" applyAlignment="1" applyProtection="1">
      <alignment vertical="center" wrapText="1"/>
    </xf>
    <xf numFmtId="0" fontId="10" fillId="0" borderId="0" xfId="1" applyFont="1" applyFill="1" applyBorder="1" applyAlignment="1" applyProtection="1">
      <alignment horizontal="center" vertical="center" wrapText="1"/>
    </xf>
    <xf numFmtId="0" fontId="3" fillId="21" borderId="9" xfId="1" applyFont="1" applyFill="1" applyBorder="1" applyProtection="1"/>
    <xf numFmtId="0" fontId="6" fillId="21" borderId="8" xfId="1" applyFont="1" applyFill="1" applyBorder="1" applyProtection="1"/>
    <xf numFmtId="0" fontId="3" fillId="21" borderId="7" xfId="1" applyFont="1" applyFill="1" applyBorder="1" applyProtection="1"/>
    <xf numFmtId="0" fontId="10" fillId="0" borderId="0" xfId="1" applyFont="1" applyProtection="1"/>
    <xf numFmtId="0" fontId="3" fillId="21" borderId="6" xfId="1" applyFont="1" applyFill="1" applyBorder="1" applyAlignment="1" applyProtection="1"/>
    <xf numFmtId="0" fontId="4" fillId="21" borderId="0" xfId="1" applyFont="1" applyFill="1" applyBorder="1" applyAlignment="1" applyProtection="1">
      <alignment horizontal="left" wrapText="1"/>
    </xf>
    <xf numFmtId="0" fontId="6" fillId="21" borderId="0" xfId="1" applyFont="1" applyFill="1" applyBorder="1" applyAlignment="1" applyProtection="1"/>
    <xf numFmtId="0" fontId="4" fillId="21" borderId="0" xfId="1" applyFont="1" applyFill="1" applyBorder="1" applyAlignment="1" applyProtection="1">
      <alignment horizontal="center"/>
    </xf>
    <xf numFmtId="0" fontId="18" fillId="21" borderId="5" xfId="1" applyFont="1" applyFill="1" applyBorder="1" applyAlignment="1" applyProtection="1"/>
    <xf numFmtId="0" fontId="1" fillId="0" borderId="0" xfId="1" applyFont="1" applyFill="1" applyProtection="1"/>
    <xf numFmtId="0" fontId="3" fillId="21" borderId="6" xfId="1" applyFont="1" applyFill="1" applyBorder="1" applyProtection="1"/>
    <xf numFmtId="0" fontId="10" fillId="21" borderId="0" xfId="1" applyFont="1" applyFill="1" applyBorder="1" applyAlignment="1" applyProtection="1">
      <alignment horizontal="center" vertical="center" wrapText="1"/>
    </xf>
    <xf numFmtId="0" fontId="10" fillId="21" borderId="0" xfId="1" applyFont="1" applyFill="1" applyAlignment="1" applyProtection="1">
      <alignment vertical="center"/>
    </xf>
    <xf numFmtId="165" fontId="10" fillId="21" borderId="0" xfId="1" applyNumberFormat="1" applyFont="1" applyFill="1" applyAlignment="1" applyProtection="1">
      <alignment vertical="center"/>
    </xf>
    <xf numFmtId="0" fontId="3" fillId="21" borderId="5" xfId="1" applyFont="1" applyFill="1" applyBorder="1" applyProtection="1"/>
    <xf numFmtId="0" fontId="1" fillId="0" borderId="0" xfId="1" applyFont="1" applyFill="1" applyBorder="1" applyProtection="1"/>
    <xf numFmtId="0" fontId="6" fillId="21" borderId="6" xfId="1" applyFont="1" applyFill="1" applyBorder="1" applyAlignment="1" applyProtection="1">
      <alignment horizontal="center" vertical="center"/>
    </xf>
    <xf numFmtId="0" fontId="1" fillId="0" borderId="10" xfId="1" applyFont="1" applyBorder="1" applyAlignment="1" applyProtection="1">
      <alignment vertical="center" wrapText="1"/>
    </xf>
    <xf numFmtId="0" fontId="1" fillId="21" borderId="0" xfId="1" applyFont="1" applyFill="1" applyAlignment="1" applyProtection="1">
      <alignment vertical="center"/>
    </xf>
    <xf numFmtId="0" fontId="1" fillId="0" borderId="0" xfId="1" applyFont="1" applyFill="1" applyAlignment="1" applyProtection="1">
      <alignment vertical="center"/>
    </xf>
    <xf numFmtId="0" fontId="3" fillId="21" borderId="4" xfId="1" applyFont="1" applyFill="1" applyBorder="1" applyProtection="1"/>
    <xf numFmtId="0" fontId="3" fillId="21" borderId="3" xfId="1" applyFont="1" applyFill="1" applyBorder="1" applyProtection="1"/>
    <xf numFmtId="0" fontId="3" fillId="21" borderId="2" xfId="1" applyFont="1" applyFill="1" applyBorder="1" applyProtection="1"/>
    <xf numFmtId="0" fontId="9" fillId="0" borderId="0" xfId="1" applyFont="1" applyFill="1" applyAlignment="1" applyProtection="1">
      <alignment horizontal="right" vertical="center"/>
    </xf>
    <xf numFmtId="0" fontId="9" fillId="0" borderId="0" xfId="1" applyFont="1" applyFill="1" applyBorder="1" applyAlignment="1" applyProtection="1">
      <alignment vertical="center" wrapText="1"/>
    </xf>
    <xf numFmtId="0" fontId="9" fillId="0" borderId="0" xfId="1" applyFont="1" applyFill="1" applyAlignment="1" applyProtection="1">
      <alignment vertical="center"/>
    </xf>
    <xf numFmtId="165" fontId="9" fillId="0" borderId="0" xfId="1" applyNumberFormat="1" applyFont="1" applyFill="1" applyAlignment="1" applyProtection="1">
      <alignment vertical="center"/>
    </xf>
    <xf numFmtId="0" fontId="9" fillId="0" borderId="0" xfId="1" applyFont="1" applyFill="1" applyProtection="1"/>
    <xf numFmtId="0" fontId="1" fillId="0" borderId="0" xfId="1" applyFont="1" applyFill="1" applyAlignment="1" applyProtection="1">
      <alignment horizontal="right" vertical="center"/>
    </xf>
    <xf numFmtId="0" fontId="1" fillId="0" borderId="0" xfId="1" applyFont="1" applyFill="1" applyBorder="1" applyAlignment="1" applyProtection="1">
      <alignment vertical="center" wrapText="1"/>
    </xf>
    <xf numFmtId="165" fontId="1" fillId="0" borderId="0" xfId="1" applyNumberFormat="1" applyFont="1" applyFill="1" applyAlignment="1" applyProtection="1">
      <alignment vertical="center"/>
    </xf>
    <xf numFmtId="0" fontId="1" fillId="0" borderId="1" xfId="1" applyFont="1" applyBorder="1" applyAlignment="1" applyProtection="1">
      <alignment horizontal="center" vertical="center"/>
      <protection locked="0"/>
    </xf>
    <xf numFmtId="0" fontId="10" fillId="0" borderId="0" xfId="1" applyFont="1" applyFill="1" applyAlignment="1" applyProtection="1"/>
    <xf numFmtId="0" fontId="18" fillId="21" borderId="6" xfId="1" applyFont="1" applyFill="1" applyBorder="1" applyAlignment="1" applyProtection="1"/>
    <xf numFmtId="0" fontId="3" fillId="21" borderId="5" xfId="1" applyFont="1" applyFill="1" applyBorder="1" applyAlignment="1" applyProtection="1"/>
    <xf numFmtId="0" fontId="10" fillId="0" borderId="0" xfId="1" applyFont="1" applyAlignment="1" applyProtection="1"/>
    <xf numFmtId="0" fontId="18" fillId="21" borderId="6" xfId="1" applyFont="1" applyFill="1" applyBorder="1" applyProtection="1"/>
    <xf numFmtId="165" fontId="1" fillId="21" borderId="0" xfId="1" applyNumberFormat="1" applyFont="1" applyFill="1" applyAlignment="1" applyProtection="1">
      <alignment horizontal="center" vertical="center"/>
    </xf>
    <xf numFmtId="0" fontId="24" fillId="0" borderId="0" xfId="1" applyFont="1" applyFill="1" applyAlignment="1" applyProtection="1">
      <alignment vertical="center"/>
    </xf>
    <xf numFmtId="0" fontId="6" fillId="21" borderId="0" xfId="1" applyFont="1" applyFill="1" applyBorder="1" applyAlignment="1" applyProtection="1">
      <alignment horizontal="center" vertical="center" wrapText="1"/>
    </xf>
    <xf numFmtId="0" fontId="6" fillId="21" borderId="0" xfId="1" applyFont="1" applyFill="1" applyAlignment="1" applyProtection="1">
      <alignment vertical="center"/>
    </xf>
    <xf numFmtId="165" fontId="6" fillId="21" borderId="0" xfId="1" applyNumberFormat="1" applyFont="1" applyFill="1" applyAlignment="1" applyProtection="1">
      <alignment vertical="center"/>
    </xf>
    <xf numFmtId="0" fontId="18" fillId="21" borderId="5" xfId="1" applyFont="1" applyFill="1" applyBorder="1" applyProtection="1"/>
    <xf numFmtId="0" fontId="18" fillId="21" borderId="9" xfId="1" applyFont="1" applyFill="1" applyBorder="1" applyProtection="1"/>
    <xf numFmtId="0" fontId="6" fillId="21" borderId="0" xfId="1" applyFont="1" applyFill="1" applyAlignment="1" applyProtection="1"/>
    <xf numFmtId="0" fontId="4" fillId="21" borderId="0" xfId="1" applyFont="1" applyFill="1" applyBorder="1" applyAlignment="1" applyProtection="1">
      <alignment horizontal="center" wrapText="1"/>
    </xf>
    <xf numFmtId="0" fontId="18" fillId="21" borderId="4" xfId="1" applyFont="1" applyFill="1" applyBorder="1" applyProtection="1"/>
    <xf numFmtId="0" fontId="18" fillId="21" borderId="3" xfId="1" applyFont="1" applyFill="1" applyBorder="1" applyProtection="1"/>
    <xf numFmtId="0" fontId="18" fillId="21" borderId="2" xfId="1" applyFont="1" applyFill="1" applyBorder="1" applyProtection="1"/>
    <xf numFmtId="0" fontId="24" fillId="0" borderId="0" xfId="1" applyFont="1" applyFill="1" applyAlignment="1" applyProtection="1">
      <alignment vertical="center"/>
      <protection locked="0"/>
    </xf>
    <xf numFmtId="0" fontId="25" fillId="0" borderId="0" xfId="1" applyFont="1" applyFill="1" applyProtection="1"/>
    <xf numFmtId="0" fontId="25" fillId="0" borderId="0" xfId="1" applyFont="1" applyFill="1" applyAlignment="1" applyProtection="1"/>
    <xf numFmtId="0" fontId="30" fillId="0" borderId="0" xfId="0" applyFont="1" applyAlignment="1" applyProtection="1">
      <alignment vertical="center"/>
    </xf>
    <xf numFmtId="0" fontId="24" fillId="0" borderId="0" xfId="1" applyFont="1" applyFill="1" applyProtection="1"/>
    <xf numFmtId="0" fontId="19" fillId="0" borderId="0" xfId="0" applyFont="1" applyAlignment="1">
      <alignment horizontal="right" vertical="center"/>
    </xf>
    <xf numFmtId="0" fontId="6" fillId="0" borderId="0" xfId="0" applyFont="1" applyAlignment="1">
      <alignment horizontal="right" vertical="center"/>
    </xf>
    <xf numFmtId="0" fontId="24" fillId="0" borderId="0" xfId="0" applyFont="1" applyAlignment="1">
      <alignment horizontal="right" vertical="top"/>
    </xf>
    <xf numFmtId="0" fontId="24" fillId="0" borderId="0" xfId="0" applyFont="1" applyAlignment="1">
      <alignment horizontal="right"/>
    </xf>
    <xf numFmtId="0" fontId="10" fillId="0" borderId="0" xfId="1" applyFont="1" applyFill="1" applyProtection="1">
      <protection locked="0"/>
    </xf>
    <xf numFmtId="0" fontId="25" fillId="0" borderId="0" xfId="1" applyFont="1" applyFill="1" applyProtection="1">
      <protection locked="0"/>
    </xf>
    <xf numFmtId="0" fontId="24" fillId="0" borderId="0" xfId="0" quotePrefix="1" applyFont="1" applyProtection="1"/>
    <xf numFmtId="0" fontId="25" fillId="0" borderId="0" xfId="0" quotePrefix="1" applyFont="1" applyProtection="1">
      <protection locked="0"/>
    </xf>
    <xf numFmtId="0" fontId="24" fillId="0" borderId="0" xfId="0" applyFont="1" applyAlignment="1">
      <alignment horizontal="left" vertical="top" wrapText="1"/>
    </xf>
    <xf numFmtId="0" fontId="18" fillId="21" borderId="1" xfId="0" applyFont="1" applyFill="1" applyBorder="1" applyAlignment="1">
      <alignment horizontal="center" vertical="center"/>
    </xf>
    <xf numFmtId="0" fontId="24" fillId="0" borderId="0" xfId="0" applyFont="1" applyBorder="1"/>
    <xf numFmtId="0" fontId="24" fillId="0" borderId="0" xfId="0" applyFont="1" applyBorder="1" applyAlignment="1">
      <alignment horizontal="center"/>
    </xf>
    <xf numFmtId="0" fontId="1" fillId="0" borderId="0" xfId="1" applyFont="1" applyBorder="1" applyAlignment="1" applyProtection="1">
      <alignment vertical="center"/>
    </xf>
    <xf numFmtId="0" fontId="24" fillId="0" borderId="0" xfId="0" applyFont="1" applyAlignment="1"/>
    <xf numFmtId="0" fontId="1" fillId="0" borderId="0" xfId="1" applyFont="1" applyBorder="1" applyAlignment="1" applyProtection="1">
      <alignment horizontal="left" vertical="center"/>
    </xf>
    <xf numFmtId="0" fontId="24" fillId="0" borderId="0" xfId="0" applyFont="1" applyBorder="1" applyAlignment="1"/>
    <xf numFmtId="9" fontId="24" fillId="0" borderId="0" xfId="0" applyNumberFormat="1" applyFont="1" applyAlignment="1">
      <alignment horizontal="left"/>
    </xf>
    <xf numFmtId="0" fontId="24" fillId="0" borderId="0" xfId="0" applyFont="1" applyAlignment="1">
      <alignment horizontal="left" vertical="center"/>
    </xf>
    <xf numFmtId="0" fontId="1" fillId="0" borderId="14" xfId="1" applyFont="1" applyBorder="1" applyAlignment="1" applyProtection="1">
      <alignment horizontal="left" vertical="center" wrapText="1"/>
    </xf>
    <xf numFmtId="0" fontId="1" fillId="0" borderId="16" xfId="1" applyFont="1" applyBorder="1" applyAlignment="1" applyProtection="1">
      <alignment horizontal="left" vertical="center" wrapText="1"/>
    </xf>
    <xf numFmtId="0" fontId="1" fillId="0" borderId="15" xfId="1" applyFont="1" applyBorder="1" applyAlignment="1" applyProtection="1">
      <alignment horizontal="left" vertical="center" wrapText="1"/>
    </xf>
    <xf numFmtId="0" fontId="18" fillId="21" borderId="1" xfId="0" applyFont="1" applyFill="1" applyBorder="1" applyAlignment="1">
      <alignment horizontal="center" vertical="center"/>
    </xf>
    <xf numFmtId="0" fontId="4" fillId="21" borderId="1" xfId="0" applyFont="1" applyFill="1" applyBorder="1" applyAlignment="1">
      <alignment horizontal="center" vertical="center"/>
    </xf>
    <xf numFmtId="0" fontId="24" fillId="0" borderId="17" xfId="0" applyFont="1" applyBorder="1" applyAlignment="1">
      <alignment horizontal="center"/>
    </xf>
    <xf numFmtId="0" fontId="24" fillId="0" borderId="0" xfId="0" applyFont="1" applyAlignment="1">
      <alignment horizontal="left" vertical="top" wrapText="1"/>
    </xf>
    <xf numFmtId="0" fontId="24" fillId="0" borderId="0" xfId="0" applyFont="1" applyAlignment="1">
      <alignment horizontal="left" wrapText="1"/>
    </xf>
    <xf numFmtId="0" fontId="18" fillId="21" borderId="14" xfId="0" applyFont="1" applyFill="1" applyBorder="1" applyAlignment="1">
      <alignment horizontal="center"/>
    </xf>
    <xf numFmtId="0" fontId="18" fillId="21" borderId="15" xfId="0" applyFont="1" applyFill="1" applyBorder="1" applyAlignment="1">
      <alignment horizontal="center"/>
    </xf>
    <xf numFmtId="0" fontId="18" fillId="21" borderId="16" xfId="0" applyFont="1" applyFill="1" applyBorder="1" applyAlignment="1">
      <alignment horizontal="center"/>
    </xf>
    <xf numFmtId="0" fontId="4" fillId="21" borderId="14" xfId="0" applyFont="1" applyFill="1" applyBorder="1" applyAlignment="1">
      <alignment horizontal="center" vertical="center"/>
    </xf>
    <xf numFmtId="0" fontId="4" fillId="21" borderId="16" xfId="0" applyFont="1" applyFill="1" applyBorder="1" applyAlignment="1">
      <alignment horizontal="center" vertical="center"/>
    </xf>
    <xf numFmtId="0" fontId="4" fillId="21" borderId="15" xfId="0" applyFont="1" applyFill="1" applyBorder="1" applyAlignment="1">
      <alignment horizontal="center" vertical="center"/>
    </xf>
  </cellXfs>
  <cellStyles count="21">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Hyperlink" xfId="2" builtinId="8"/>
    <cellStyle name="Standard" xfId="0" builtinId="0"/>
    <cellStyle name="Standard 2" xfId="1"/>
  </cellStyles>
  <dxfs count="153">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rgb="FF99FF66"/>
        </patternFill>
      </fill>
    </dxf>
    <dxf>
      <fill>
        <patternFill>
          <bgColor rgb="FFFF9999"/>
        </patternFill>
      </fill>
    </dxf>
    <dxf>
      <fill>
        <patternFill>
          <bgColor rgb="FF66FFFF"/>
        </patternFill>
      </fill>
    </dxf>
    <dxf>
      <fill>
        <patternFill>
          <bgColor rgb="FFFFFF99"/>
        </patternFill>
      </fill>
    </dxf>
    <dxf>
      <fill>
        <patternFill>
          <bgColor theme="0"/>
        </patternFill>
      </fill>
    </dxf>
    <dxf>
      <font>
        <color auto="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Medium9"/>
  <colors>
    <mruColors>
      <color rgb="FFFFFF00"/>
      <color rgb="FF003399"/>
      <color rgb="FFFF9999"/>
      <color rgb="FFFFFF99"/>
      <color rgb="FF66FFFF"/>
      <color rgb="FF99FF66"/>
      <color rgb="FFEAEAEA"/>
      <color rgb="FFFF99FF"/>
      <color rgb="FFFFCC6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solidFill>
                  <a:srgbClr val="003399"/>
                </a:solidFill>
                <a:latin typeface="Arial" pitchFamily="34" charset="0"/>
                <a:cs typeface="Arial" pitchFamily="34" charset="0"/>
              </a:defRPr>
            </a:pPr>
            <a:r>
              <a:rPr lang="de-CH" sz="1800" b="1" i="0" u="none" strike="noStrike" baseline="0">
                <a:effectLst/>
              </a:rPr>
              <a:t>Eignung</a:t>
            </a:r>
            <a:endParaRPr lang="en-US">
              <a:solidFill>
                <a:srgbClr val="003399"/>
              </a:solidFill>
              <a:latin typeface="Arial" pitchFamily="34" charset="0"/>
              <a:cs typeface="Arial" pitchFamily="34" charset="0"/>
            </a:endParaRPr>
          </a:p>
        </c:rich>
      </c:tx>
      <c:overlay val="0"/>
    </c:title>
    <c:autoTitleDeleted val="0"/>
    <c:plotArea>
      <c:layout>
        <c:manualLayout>
          <c:layoutTarget val="inner"/>
          <c:xMode val="edge"/>
          <c:yMode val="edge"/>
          <c:x val="0.29216516709611989"/>
          <c:y val="0.12285024922343422"/>
          <c:w val="0.39560516187705186"/>
          <c:h val="0.78032218449757995"/>
        </c:manualLayout>
      </c:layout>
      <c:radarChart>
        <c:radarStyle val="filled"/>
        <c:varyColors val="0"/>
        <c:ser>
          <c:idx val="1"/>
          <c:order val="0"/>
          <c:tx>
            <c:strRef>
              <c:f>BEWERTUNG!$AR$8</c:f>
              <c:strCache>
                <c:ptCount val="1"/>
                <c:pt idx="0">
                  <c:v>75% - 100%</c:v>
                </c:pt>
              </c:strCache>
            </c:strRef>
          </c:tx>
          <c:spPr>
            <a:solidFill>
              <a:srgbClr val="99FF66"/>
            </a:solidFill>
            <a:ln>
              <a:solidFill>
                <a:schemeClr val="accent3">
                  <a:lumMod val="75000"/>
                </a:schemeClr>
              </a:solidFill>
            </a:ln>
          </c:spPr>
          <c:val>
            <c:numRef>
              <c:f>BEWERTUNG!$AR$9:$AR$25</c:f>
              <c:numCache>
                <c:formatCode>General</c:formatCode>
                <c:ptCount val="1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numCache>
            </c:numRef>
          </c:val>
        </c:ser>
        <c:ser>
          <c:idx val="2"/>
          <c:order val="1"/>
          <c:tx>
            <c:strRef>
              <c:f>BEWERTUNG!$AS$8</c:f>
              <c:strCache>
                <c:ptCount val="1"/>
                <c:pt idx="0">
                  <c:v>50% - 75% </c:v>
                </c:pt>
              </c:strCache>
            </c:strRef>
          </c:tx>
          <c:spPr>
            <a:solidFill>
              <a:srgbClr val="66FFFF"/>
            </a:solidFill>
          </c:spPr>
          <c:val>
            <c:numRef>
              <c:f>BEWERTUNG!$AS$9:$AS$25</c:f>
              <c:numCache>
                <c:formatCode>General</c:formatCode>
                <c:ptCount val="17"/>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numCache>
            </c:numRef>
          </c:val>
        </c:ser>
        <c:ser>
          <c:idx val="3"/>
          <c:order val="2"/>
          <c:tx>
            <c:strRef>
              <c:f>BEWERTUNG!$AT$8</c:f>
              <c:strCache>
                <c:ptCount val="1"/>
                <c:pt idx="0">
                  <c:v>25% - 50% </c:v>
                </c:pt>
              </c:strCache>
            </c:strRef>
          </c:tx>
          <c:spPr>
            <a:solidFill>
              <a:srgbClr val="FFFF99"/>
            </a:solidFill>
          </c:spPr>
          <c:val>
            <c:numRef>
              <c:f>BEWERTUNG!$AT$9:$AT$25</c:f>
              <c:numCache>
                <c:formatCode>General</c:formatCode>
                <c:ptCount val="1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numCache>
            </c:numRef>
          </c:val>
        </c:ser>
        <c:ser>
          <c:idx val="4"/>
          <c:order val="3"/>
          <c:tx>
            <c:strRef>
              <c:f>BEWERTUNG!$AU$8</c:f>
              <c:strCache>
                <c:ptCount val="1"/>
                <c:pt idx="0">
                  <c:v>0% - 25% </c:v>
                </c:pt>
              </c:strCache>
            </c:strRef>
          </c:tx>
          <c:spPr>
            <a:solidFill>
              <a:srgbClr val="FF9999"/>
            </a:solidFill>
          </c:spPr>
          <c:val>
            <c:numRef>
              <c:f>BEWERTUNG!$AU$9:$AU$25</c:f>
              <c:numCache>
                <c:formatCode>General</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er>
        <c:dLbls>
          <c:showLegendKey val="0"/>
          <c:showVal val="0"/>
          <c:showCatName val="0"/>
          <c:showSerName val="0"/>
          <c:showPercent val="0"/>
          <c:showBubbleSize val="0"/>
        </c:dLbls>
        <c:axId val="106094080"/>
        <c:axId val="101142464"/>
      </c:radarChart>
      <c:radarChart>
        <c:radarStyle val="marker"/>
        <c:varyColors val="0"/>
        <c:ser>
          <c:idx val="0"/>
          <c:order val="4"/>
          <c:tx>
            <c:v>Eignung*</c:v>
          </c:tx>
          <c:cat>
            <c:strRef>
              <c:f>VORLAGE!$B$9:$B$25</c:f>
              <c:strCache>
                <c:ptCount val="17"/>
                <c:pt idx="0">
                  <c:v>Stellenanzeigen in Printmedien</c:v>
                </c:pt>
                <c:pt idx="1">
                  <c:v>Stellenanzeigen im Internet (z.B. studentenjobs.ch, students.ch, monster.ch, etc.)</c:v>
                </c:pt>
                <c:pt idx="2">
                  <c:v>Persönlicher Kontakt zu Studenten und Alumni </c:v>
                </c:pt>
                <c:pt idx="3">
                  <c:v>Persönlicher Kontakt zu Hochschulvertretern</c:v>
                </c:pt>
                <c:pt idx="4">
                  <c:v>Schwarzes Brett, Aushänge an Hochschulen </c:v>
                </c:pt>
                <c:pt idx="5">
                  <c:v>Publikationen in Hochschulzeitschriften</c:v>
                </c:pt>
                <c:pt idx="6">
                  <c:v>Beiträge in Fachzeitschriften</c:v>
                </c:pt>
                <c:pt idx="7">
                  <c:v>Teilnahme an Absolventenkongressen</c:v>
                </c:pt>
                <c:pt idx="8">
                  <c:v>Gastvorlesungen, Fachreferate, Lehraufträge</c:v>
                </c:pt>
                <c:pt idx="9">
                  <c:v>Betriebsbesichtigungen, Workshops im Unternehmen</c:v>
                </c:pt>
                <c:pt idx="10">
                  <c:v>Sponsoring (z.B. Wettbewerbe, Abschlusspreise, Events, etc.)</c:v>
                </c:pt>
                <c:pt idx="11">
                  <c:v>Beteiligung an F&amp;E-Projekten (Zusammenarbeit mit Hochschulen)</c:v>
                </c:pt>
                <c:pt idx="12">
                  <c:v>Vergabe von Bachelor-, Master- und Projektarbeiten</c:v>
                </c:pt>
                <c:pt idx="13">
                  <c:v>Unternehmenspublikationen (Print, z.B. Broschüren, Flyer)</c:v>
                </c:pt>
                <c:pt idx="14">
                  <c:v>Webauftritt / Firmenwebsite</c:v>
                </c:pt>
                <c:pt idx="15">
                  <c:v>Social Media (Facebook, Twitter, etc.)</c:v>
                </c:pt>
                <c:pt idx="16">
                  <c:v>Studentenrabatte, Goodies</c:v>
                </c:pt>
              </c:strCache>
            </c:strRef>
          </c:cat>
          <c:val>
            <c:numRef>
              <c:f>BEWERTUNG!$AG$9:$AG$25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axId val="106094080"/>
        <c:axId val="101142464"/>
      </c:radarChart>
      <c:catAx>
        <c:axId val="106094080"/>
        <c:scaling>
          <c:orientation val="minMax"/>
        </c:scaling>
        <c:delete val="0"/>
        <c:axPos val="b"/>
        <c:majorGridlines/>
        <c:majorTickMark val="out"/>
        <c:minorTickMark val="none"/>
        <c:tickLblPos val="nextTo"/>
        <c:txPr>
          <a:bodyPr/>
          <a:lstStyle/>
          <a:p>
            <a:pPr>
              <a:defRPr sz="900" b="1">
                <a:solidFill>
                  <a:srgbClr val="003399"/>
                </a:solidFill>
                <a:latin typeface="Arial" pitchFamily="34" charset="0"/>
                <a:cs typeface="Arial" pitchFamily="34" charset="0"/>
              </a:defRPr>
            </a:pPr>
            <a:endParaRPr lang="de-DE"/>
          </a:p>
        </c:txPr>
        <c:crossAx val="101142464"/>
        <c:crosses val="autoZero"/>
        <c:auto val="1"/>
        <c:lblAlgn val="ctr"/>
        <c:lblOffset val="100"/>
        <c:noMultiLvlLbl val="0"/>
      </c:catAx>
      <c:valAx>
        <c:axId val="101142464"/>
        <c:scaling>
          <c:orientation val="minMax"/>
        </c:scaling>
        <c:delete val="0"/>
        <c:axPos val="l"/>
        <c:majorGridlines/>
        <c:numFmt formatCode="General" sourceLinked="0"/>
        <c:majorTickMark val="cross"/>
        <c:minorTickMark val="none"/>
        <c:tickLblPos val="nextTo"/>
        <c:crossAx val="106094080"/>
        <c:crosses val="autoZero"/>
        <c:crossBetween val="between"/>
      </c:valAx>
      <c:spPr>
        <a:noFill/>
      </c:spPr>
    </c:plotArea>
    <c:legend>
      <c:legendPos val="b"/>
      <c:overlay val="0"/>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b="1">
              <a:solidFill>
                <a:schemeClr val="dk1"/>
              </a:solidFill>
              <a:latin typeface="Arial" pitchFamily="34" charset="0"/>
              <a:ea typeface="+mn-ea"/>
              <a:cs typeface="Arial" pitchFamily="34" charset="0"/>
            </a:defRPr>
          </a:pPr>
          <a:endParaRPr lang="de-DE"/>
        </a:p>
      </c:txPr>
    </c:legend>
    <c:plotVisOnly val="1"/>
    <c:dispBlanksAs val="gap"/>
    <c:showDLblsOverMax val="0"/>
  </c:chart>
  <c:spPr>
    <a:solidFill>
      <a:schemeClr val="bg1">
        <a:lumMod val="85000"/>
      </a:schemeClr>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de-DE"/>
    </a:p>
  </c:txPr>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11</xdr:col>
      <xdr:colOff>193385</xdr:colOff>
      <xdr:row>19</xdr:row>
      <xdr:rowOff>148177</xdr:rowOff>
    </xdr:from>
    <xdr:ext cx="184730" cy="937629"/>
    <xdr:sp macro="" textlink="">
      <xdr:nvSpPr>
        <xdr:cNvPr id="3" name="Rechteck 2"/>
        <xdr:cNvSpPr/>
      </xdr:nvSpPr>
      <xdr:spPr>
        <a:xfrm>
          <a:off x="8575385" y="3224752"/>
          <a:ext cx="184730" cy="937629"/>
        </a:xfrm>
        <a:prstGeom prst="rect">
          <a:avLst/>
        </a:prstGeom>
        <a:noFill/>
      </xdr:spPr>
      <xdr:txBody>
        <a:bodyPr wrap="none" lIns="91440" tIns="45720" rIns="91440" bIns="45720">
          <a:spAutoFit/>
        </a:bodyPr>
        <a:lstStyle/>
        <a:p>
          <a:pPr algn="ctr"/>
          <a:endParaRPr lang="de-DE" sz="5400" b="1" cap="none" spc="5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endParaRPr>
        </a:p>
      </xdr:txBody>
    </xdr:sp>
    <xdr:clientData/>
  </xdr:oneCellAnchor>
  <xdr:twoCellAnchor editAs="oneCell">
    <xdr:from>
      <xdr:col>5</xdr:col>
      <xdr:colOff>451448</xdr:colOff>
      <xdr:row>1</xdr:row>
      <xdr:rowOff>95251</xdr:rowOff>
    </xdr:from>
    <xdr:to>
      <xdr:col>7</xdr:col>
      <xdr:colOff>609599</xdr:colOff>
      <xdr:row>4</xdr:row>
      <xdr:rowOff>104776</xdr:rowOff>
    </xdr:to>
    <xdr:pic>
      <xdr:nvPicPr>
        <xdr:cNvPr id="5" name="il_fi" descr="http://profile.ak.fbcdn.net/hprofile-ak-ash2/157939_136405093080633_5780332_n.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32798" y="228601"/>
          <a:ext cx="1682151"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647700</xdr:colOff>
      <xdr:row>13</xdr:row>
      <xdr:rowOff>188746</xdr:rowOff>
    </xdr:from>
    <xdr:to>
      <xdr:col>6</xdr:col>
      <xdr:colOff>136098</xdr:colOff>
      <xdr:row>27</xdr:row>
      <xdr:rowOff>9525</xdr:rowOff>
    </xdr:to>
    <xdr:pic>
      <xdr:nvPicPr>
        <xdr:cNvPr id="8" name="Grafik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1625" y="2836696"/>
          <a:ext cx="2536398" cy="2325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0</xdr:row>
      <xdr:rowOff>114301</xdr:rowOff>
    </xdr:from>
    <xdr:to>
      <xdr:col>3</xdr:col>
      <xdr:colOff>466725</xdr:colOff>
      <xdr:row>5</xdr:row>
      <xdr:rowOff>53526</xdr:rowOff>
    </xdr:to>
    <xdr:pic>
      <xdr:nvPicPr>
        <xdr:cNvPr id="6" name="Grafik 5"/>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14301"/>
          <a:ext cx="2009775" cy="720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133350</xdr:colOff>
          <xdr:row>1</xdr:row>
          <xdr:rowOff>47625</xdr:rowOff>
        </xdr:from>
        <xdr:to>
          <xdr:col>12</xdr:col>
          <xdr:colOff>0</xdr:colOff>
          <xdr:row>1</xdr:row>
          <xdr:rowOff>466725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100" b="0" i="0" u="none" strike="noStrike" baseline="0">
                  <a:solidFill>
                    <a:srgbClr val="000000"/>
                  </a:solidFill>
                  <a:latin typeface="Arial"/>
                  <a:cs typeface="Arial"/>
                </a:rPr>
                <a:t>Neueingabe</a:t>
              </a:r>
              <a:endParaRPr lang="de-CH"/>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104775</xdr:colOff>
          <xdr:row>1</xdr:row>
          <xdr:rowOff>19050</xdr:rowOff>
        </xdr:from>
        <xdr:to>
          <xdr:col>12</xdr:col>
          <xdr:colOff>0</xdr:colOff>
          <xdr:row>1</xdr:row>
          <xdr:rowOff>438150</xdr:rowOff>
        </xdr:to>
        <xdr:sp macro="" textlink="">
          <xdr:nvSpPr>
            <xdr:cNvPr id="17409" name="Button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100" b="0" i="0" u="none" strike="noStrike" baseline="0">
                  <a:solidFill>
                    <a:srgbClr val="000000"/>
                  </a:solidFill>
                  <a:latin typeface="Arial"/>
                  <a:cs typeface="Arial"/>
                </a:rPr>
                <a:t>Neueingabe</a:t>
              </a:r>
              <a:endParaRPr lang="de-CH"/>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104775</xdr:colOff>
          <xdr:row>1</xdr:row>
          <xdr:rowOff>47625</xdr:rowOff>
        </xdr:from>
        <xdr:to>
          <xdr:col>12</xdr:col>
          <xdr:colOff>0</xdr:colOff>
          <xdr:row>1</xdr:row>
          <xdr:rowOff>466725</xdr:rowOff>
        </xdr:to>
        <xdr:sp macro="" textlink="">
          <xdr:nvSpPr>
            <xdr:cNvPr id="18433" name="Button 1" hidden="1">
              <a:extLst>
                <a:ext uri="{63B3BB69-23CF-44E3-9099-C40C66FF867C}">
                  <a14:compatExt spid="_x0000_s184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CH" sz="1100" b="0" i="0" u="none" strike="noStrike" baseline="0">
                  <a:solidFill>
                    <a:srgbClr val="000000"/>
                  </a:solidFill>
                  <a:latin typeface="Arial"/>
                  <a:cs typeface="Arial"/>
                </a:rPr>
                <a:t>Neueingabe</a:t>
              </a:r>
              <a:endParaRPr lang="de-CH"/>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152398</xdr:colOff>
      <xdr:row>1</xdr:row>
      <xdr:rowOff>114300</xdr:rowOff>
    </xdr:from>
    <xdr:to>
      <xdr:col>13</xdr:col>
      <xdr:colOff>761999</xdr:colOff>
      <xdr:row>31</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twchur.ch/fow"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Leitfaden%20final1.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Leitfaden%20final1.pdf"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Leitfaden%20final1.pdf" TargetMode="Externa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K34"/>
  <sheetViews>
    <sheetView showGridLines="0" zoomScaleNormal="100" workbookViewId="0"/>
  </sheetViews>
  <sheetFormatPr baseColWidth="10" defaultRowHeight="12.75" x14ac:dyDescent="0.2"/>
  <cols>
    <col min="1" max="1" width="2" style="1" customWidth="1"/>
    <col min="2" max="7" width="11.42578125" style="1"/>
    <col min="8" max="8" width="11.140625" style="1" customWidth="1"/>
    <col min="9" max="9" width="3" style="1" customWidth="1"/>
    <col min="10" max="16384" width="11.42578125" style="1"/>
  </cols>
  <sheetData>
    <row r="1" spans="2:10" ht="10.5" customHeight="1" thickBot="1" x14ac:dyDescent="0.25"/>
    <row r="2" spans="2:10" x14ac:dyDescent="0.2">
      <c r="B2" s="6"/>
      <c r="C2" s="7"/>
      <c r="D2" s="7"/>
      <c r="E2" s="7"/>
      <c r="F2" s="7"/>
      <c r="G2" s="7"/>
      <c r="H2" s="8"/>
    </row>
    <row r="3" spans="2:10" x14ac:dyDescent="0.2">
      <c r="B3" s="9"/>
      <c r="C3" s="10"/>
      <c r="D3" s="10"/>
      <c r="E3" s="10"/>
      <c r="F3" s="10"/>
      <c r="G3" s="10"/>
      <c r="H3" s="11"/>
    </row>
    <row r="4" spans="2:10" x14ac:dyDescent="0.2">
      <c r="B4" s="9"/>
      <c r="C4" s="10"/>
      <c r="D4" s="10"/>
      <c r="E4" s="10"/>
      <c r="F4" s="10"/>
      <c r="G4" s="10"/>
      <c r="H4" s="11"/>
    </row>
    <row r="5" spans="2:10" x14ac:dyDescent="0.2">
      <c r="B5" s="9"/>
      <c r="C5" s="10"/>
      <c r="D5" s="10"/>
      <c r="E5" s="10"/>
      <c r="F5" s="10"/>
      <c r="G5" s="10"/>
      <c r="H5" s="11"/>
    </row>
    <row r="6" spans="2:10" x14ac:dyDescent="0.2">
      <c r="B6" s="9"/>
      <c r="C6" s="21"/>
      <c r="D6" s="21"/>
      <c r="E6" s="21"/>
      <c r="F6" s="21"/>
      <c r="G6" s="21"/>
      <c r="H6" s="20"/>
    </row>
    <row r="7" spans="2:10" x14ac:dyDescent="0.2">
      <c r="B7" s="9"/>
      <c r="C7" s="21"/>
      <c r="D7" s="21"/>
      <c r="E7" s="21"/>
      <c r="F7" s="21"/>
      <c r="G7" s="21"/>
      <c r="H7" s="20"/>
    </row>
    <row r="8" spans="2:10" ht="36.75" x14ac:dyDescent="0.7">
      <c r="B8" s="9"/>
      <c r="C8" s="21"/>
      <c r="D8" s="21"/>
      <c r="E8" s="12" t="s">
        <v>16</v>
      </c>
      <c r="F8" s="21"/>
      <c r="G8" s="21"/>
      <c r="H8" s="20"/>
    </row>
    <row r="9" spans="2:10" ht="15" x14ac:dyDescent="0.2">
      <c r="B9" s="9"/>
      <c r="C9" s="21"/>
      <c r="D9" s="21"/>
      <c r="E9" s="21"/>
      <c r="F9" s="21"/>
      <c r="G9" s="21"/>
      <c r="H9" s="20"/>
      <c r="J9" s="75"/>
    </row>
    <row r="10" spans="2:10" ht="23.25" x14ac:dyDescent="0.35">
      <c r="B10" s="9"/>
      <c r="C10" s="21"/>
      <c r="D10" s="21"/>
      <c r="E10" s="13" t="str">
        <f>DATEN!A2</f>
        <v>Hochschulmarketing</v>
      </c>
      <c r="F10" s="21"/>
      <c r="G10" s="21"/>
      <c r="H10" s="20"/>
      <c r="J10" s="76"/>
    </row>
    <row r="11" spans="2:10" ht="15" x14ac:dyDescent="0.2">
      <c r="B11" s="9"/>
      <c r="C11" s="21"/>
      <c r="D11" s="21"/>
      <c r="E11" s="21"/>
      <c r="F11" s="21"/>
      <c r="G11" s="21"/>
      <c r="H11" s="20"/>
      <c r="J11" s="76"/>
    </row>
    <row r="12" spans="2:10" ht="23.25" x14ac:dyDescent="0.35">
      <c r="B12" s="9"/>
      <c r="C12" s="21"/>
      <c r="D12" s="21"/>
      <c r="E12" s="13" t="str">
        <f>DATEN!A3</f>
        <v>von KMU der Region Alpenrheintal</v>
      </c>
      <c r="F12" s="21"/>
      <c r="G12" s="21"/>
      <c r="H12" s="20"/>
      <c r="J12" s="75"/>
    </row>
    <row r="13" spans="2:10" x14ac:dyDescent="0.2">
      <c r="B13" s="9"/>
      <c r="C13" s="21"/>
      <c r="D13" s="21"/>
      <c r="E13" s="21"/>
      <c r="F13" s="21"/>
      <c r="G13" s="21"/>
      <c r="H13" s="20"/>
    </row>
    <row r="14" spans="2:10" ht="18" x14ac:dyDescent="0.25">
      <c r="B14" s="9"/>
      <c r="C14" s="21"/>
      <c r="D14" s="21"/>
      <c r="E14" s="14"/>
      <c r="F14" s="21"/>
      <c r="G14" s="21"/>
      <c r="H14" s="20"/>
    </row>
    <row r="15" spans="2:10" x14ac:dyDescent="0.2">
      <c r="B15" s="9"/>
      <c r="C15" s="21"/>
      <c r="D15" s="21"/>
      <c r="E15" s="21"/>
      <c r="F15" s="21"/>
      <c r="G15" s="21"/>
      <c r="H15" s="20"/>
    </row>
    <row r="16" spans="2:10" ht="18" x14ac:dyDescent="0.25">
      <c r="B16" s="9"/>
      <c r="C16" s="21"/>
      <c r="D16" s="21"/>
      <c r="E16" s="14"/>
      <c r="F16" s="21"/>
      <c r="G16" s="21"/>
      <c r="H16" s="20"/>
    </row>
    <row r="17" spans="2:11" x14ac:dyDescent="0.2">
      <c r="B17" s="9"/>
      <c r="C17" s="21"/>
      <c r="D17" s="21"/>
      <c r="E17" s="21"/>
      <c r="F17" s="21"/>
      <c r="G17" s="21"/>
      <c r="H17" s="20"/>
      <c r="K17" s="3"/>
    </row>
    <row r="18" spans="2:11" ht="18" x14ac:dyDescent="0.25">
      <c r="B18" s="9"/>
      <c r="C18" s="21"/>
      <c r="D18" s="21"/>
      <c r="E18" s="14"/>
      <c r="F18" s="21"/>
      <c r="G18" s="21"/>
      <c r="H18" s="20"/>
      <c r="K18"/>
    </row>
    <row r="19" spans="2:11" x14ac:dyDescent="0.2">
      <c r="B19" s="9"/>
      <c r="C19" s="21"/>
      <c r="D19" s="21"/>
      <c r="E19" s="21"/>
      <c r="F19" s="21"/>
      <c r="G19" s="21"/>
      <c r="H19" s="20"/>
    </row>
    <row r="20" spans="2:11" x14ac:dyDescent="0.2">
      <c r="B20" s="9"/>
      <c r="C20" s="21"/>
      <c r="D20" s="21"/>
      <c r="E20" s="21"/>
      <c r="F20" s="21"/>
      <c r="G20" s="21"/>
      <c r="H20" s="20"/>
    </row>
    <row r="21" spans="2:11" x14ac:dyDescent="0.2">
      <c r="B21" s="9"/>
      <c r="C21" s="21"/>
      <c r="D21" s="21"/>
      <c r="E21" s="21"/>
      <c r="F21" s="21"/>
      <c r="G21" s="21"/>
      <c r="H21" s="20"/>
    </row>
    <row r="22" spans="2:11" x14ac:dyDescent="0.2">
      <c r="B22" s="9"/>
      <c r="C22" s="21"/>
      <c r="D22" s="21"/>
      <c r="E22" s="21"/>
      <c r="F22" s="21"/>
      <c r="G22" s="21"/>
      <c r="H22" s="20"/>
    </row>
    <row r="23" spans="2:11" x14ac:dyDescent="0.2">
      <c r="B23" s="9"/>
      <c r="C23" s="21"/>
      <c r="D23" s="21"/>
      <c r="E23" s="21"/>
      <c r="F23" s="21"/>
      <c r="G23" s="21"/>
      <c r="H23" s="20"/>
    </row>
    <row r="24" spans="2:11" x14ac:dyDescent="0.2">
      <c r="B24" s="9"/>
      <c r="C24" s="21"/>
      <c r="D24" s="21"/>
      <c r="E24" s="21"/>
      <c r="F24" s="21"/>
      <c r="G24" s="21"/>
      <c r="H24" s="20"/>
    </row>
    <row r="25" spans="2:11" x14ac:dyDescent="0.2">
      <c r="B25" s="9"/>
      <c r="C25" s="21"/>
      <c r="D25" s="21"/>
      <c r="E25" s="21"/>
      <c r="F25" s="21"/>
      <c r="G25" s="21"/>
      <c r="H25" s="20"/>
    </row>
    <row r="26" spans="2:11" ht="15.75" x14ac:dyDescent="0.25">
      <c r="B26" s="9"/>
      <c r="C26" s="21"/>
      <c r="D26" s="21"/>
      <c r="E26" s="15"/>
      <c r="F26" s="21"/>
      <c r="G26" s="21"/>
      <c r="H26" s="20"/>
    </row>
    <row r="27" spans="2:11" x14ac:dyDescent="0.2">
      <c r="B27" s="9"/>
      <c r="C27" s="21"/>
      <c r="D27" s="21"/>
      <c r="E27" s="21"/>
      <c r="F27" s="21"/>
      <c r="G27" s="21"/>
      <c r="H27" s="20"/>
    </row>
    <row r="28" spans="2:11" x14ac:dyDescent="0.2">
      <c r="B28" s="9"/>
      <c r="C28" s="21"/>
      <c r="D28" s="21"/>
      <c r="E28" s="21"/>
      <c r="F28" s="21"/>
      <c r="G28" s="21"/>
      <c r="H28" s="20"/>
    </row>
    <row r="29" spans="2:11" x14ac:dyDescent="0.2">
      <c r="B29" s="9"/>
      <c r="C29" s="21"/>
      <c r="D29" s="21"/>
      <c r="E29" s="21"/>
      <c r="F29" s="21"/>
      <c r="G29" s="21"/>
      <c r="H29" s="20"/>
    </row>
    <row r="30" spans="2:11" ht="15.75" x14ac:dyDescent="0.25">
      <c r="B30" s="9"/>
      <c r="C30" s="21"/>
      <c r="D30" s="21"/>
      <c r="E30" s="15" t="str">
        <f>DATEN!A4</f>
        <v>Förderverein der HTW Chur</v>
      </c>
      <c r="F30" s="21"/>
      <c r="G30" s="21"/>
      <c r="H30" s="20"/>
    </row>
    <row r="31" spans="2:11" x14ac:dyDescent="0.2">
      <c r="B31" s="9"/>
      <c r="C31" s="21"/>
      <c r="D31" s="21"/>
      <c r="E31" s="16" t="s">
        <v>83</v>
      </c>
      <c r="F31" s="21"/>
      <c r="G31" s="21"/>
      <c r="H31" s="20"/>
    </row>
    <row r="32" spans="2:11" ht="13.5" thickBot="1" x14ac:dyDescent="0.25">
      <c r="B32" s="17"/>
      <c r="C32" s="18"/>
      <c r="D32" s="18"/>
      <c r="E32" s="18"/>
      <c r="F32" s="18"/>
      <c r="G32" s="18"/>
      <c r="H32" s="19"/>
    </row>
    <row r="34" spans="9:9" x14ac:dyDescent="0.2">
      <c r="I34" s="2"/>
    </row>
  </sheetData>
  <sheetProtection password="D40C" sheet="1" objects="1" scenarios="1" selectLockedCells="1" selectUnlockedCells="1"/>
  <hyperlinks>
    <hyperlink ref="E31" r:id="rId1"/>
  </hyperlinks>
  <pageMargins left="0.70866141732283472" right="0.70866141732283472" top="0.78740157480314965" bottom="0.78740157480314965" header="0.31496062992125984" footer="0.31496062992125984"/>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T28"/>
  <sheetViews>
    <sheetView workbookViewId="0"/>
  </sheetViews>
  <sheetFormatPr baseColWidth="10" defaultRowHeight="12.75" x14ac:dyDescent="0.2"/>
  <cols>
    <col min="1" max="1" width="34.5703125" style="46" customWidth="1"/>
    <col min="2" max="2" width="5.7109375" style="46" customWidth="1"/>
    <col min="3" max="3" width="74.85546875" style="46" bestFit="1" customWidth="1"/>
    <col min="4" max="4" width="3.5703125" style="57" bestFit="1" customWidth="1"/>
    <col min="5" max="5" width="5.7109375" style="46" customWidth="1"/>
    <col min="6" max="6" width="46.140625" style="46" bestFit="1" customWidth="1"/>
    <col min="7" max="7" width="7.42578125" style="57" bestFit="1" customWidth="1"/>
    <col min="8" max="8" width="5.7109375" style="46" customWidth="1"/>
    <col min="9" max="9" width="30.28515625" style="46" bestFit="1" customWidth="1"/>
    <col min="10" max="10" width="4.28515625" style="57" bestFit="1" customWidth="1"/>
    <col min="11" max="11" width="5.7109375" style="46" customWidth="1"/>
    <col min="12" max="12" width="11.85546875" style="46" bestFit="1" customWidth="1"/>
    <col min="13" max="13" width="5.7109375" style="46" customWidth="1"/>
    <col min="14" max="14" width="12.28515625" style="46" bestFit="1" customWidth="1"/>
    <col min="15" max="15" width="5.7109375" style="46" customWidth="1"/>
    <col min="16" max="16" width="29.85546875" style="46" bestFit="1" customWidth="1"/>
    <col min="17" max="17" width="5.5703125" style="46" customWidth="1"/>
    <col min="18" max="18" width="21.5703125" style="46" bestFit="1" customWidth="1"/>
    <col min="19" max="19" width="5.7109375" style="46" customWidth="1"/>
    <col min="20" max="16384" width="11.42578125" style="46"/>
  </cols>
  <sheetData>
    <row r="1" spans="1:20" s="66" customFormat="1" ht="15.75" x14ac:dyDescent="0.25">
      <c r="A1" s="66" t="s">
        <v>136</v>
      </c>
      <c r="C1" s="66" t="s">
        <v>0</v>
      </c>
      <c r="D1" s="67" t="s">
        <v>15</v>
      </c>
      <c r="F1" s="66" t="s">
        <v>4</v>
      </c>
      <c r="G1" s="67" t="s">
        <v>15</v>
      </c>
      <c r="I1" s="66" t="s">
        <v>7</v>
      </c>
      <c r="J1" s="67" t="s">
        <v>15</v>
      </c>
      <c r="L1" s="66" t="s">
        <v>99</v>
      </c>
      <c r="N1" s="66" t="s">
        <v>101</v>
      </c>
      <c r="P1" s="66" t="s">
        <v>100</v>
      </c>
      <c r="R1" s="66" t="s">
        <v>117</v>
      </c>
      <c r="T1" s="66" t="s">
        <v>114</v>
      </c>
    </row>
    <row r="2" spans="1:20" x14ac:dyDescent="0.2">
      <c r="A2" s="46" t="s">
        <v>14</v>
      </c>
      <c r="C2" s="46" t="s">
        <v>67</v>
      </c>
      <c r="D2" s="57" t="s">
        <v>24</v>
      </c>
      <c r="F2" s="46" t="s">
        <v>56</v>
      </c>
      <c r="G2" s="57" t="s">
        <v>51</v>
      </c>
      <c r="I2" s="46" t="s">
        <v>68</v>
      </c>
      <c r="J2" s="57" t="s">
        <v>21</v>
      </c>
      <c r="L2" s="46" t="s">
        <v>1</v>
      </c>
      <c r="N2" s="68" t="s">
        <v>5</v>
      </c>
      <c r="P2" s="46" t="s">
        <v>5</v>
      </c>
      <c r="R2" s="162" t="s">
        <v>111</v>
      </c>
      <c r="T2" s="46" t="s">
        <v>118</v>
      </c>
    </row>
    <row r="3" spans="1:20" x14ac:dyDescent="0.2">
      <c r="A3" s="46" t="s">
        <v>22</v>
      </c>
      <c r="C3" s="46" t="s">
        <v>40</v>
      </c>
      <c r="D3" s="57" t="s">
        <v>25</v>
      </c>
      <c r="F3" s="46" t="s">
        <v>57</v>
      </c>
      <c r="G3" s="57" t="s">
        <v>52</v>
      </c>
      <c r="I3" s="46" t="s">
        <v>8</v>
      </c>
      <c r="J3" s="57" t="s">
        <v>20</v>
      </c>
      <c r="L3" s="46" t="s">
        <v>2</v>
      </c>
      <c r="N3" s="68" t="s">
        <v>6</v>
      </c>
      <c r="P3" s="68" t="s">
        <v>6</v>
      </c>
      <c r="Q3" s="68"/>
      <c r="R3" s="162" t="s">
        <v>112</v>
      </c>
      <c r="T3" s="46" t="s">
        <v>115</v>
      </c>
    </row>
    <row r="4" spans="1:20" x14ac:dyDescent="0.2">
      <c r="A4" s="46" t="s">
        <v>55</v>
      </c>
      <c r="C4" s="46" t="s">
        <v>59</v>
      </c>
      <c r="D4" s="57" t="s">
        <v>26</v>
      </c>
      <c r="F4" s="46" t="s">
        <v>92</v>
      </c>
      <c r="G4" s="57" t="s">
        <v>53</v>
      </c>
      <c r="I4" s="46" t="s">
        <v>11</v>
      </c>
      <c r="J4" s="57" t="s">
        <v>19</v>
      </c>
      <c r="L4" s="46" t="s">
        <v>3</v>
      </c>
      <c r="P4" s="46" t="s">
        <v>9</v>
      </c>
      <c r="R4" s="162" t="s">
        <v>113</v>
      </c>
      <c r="T4" s="46" t="s">
        <v>116</v>
      </c>
    </row>
    <row r="5" spans="1:20" x14ac:dyDescent="0.2">
      <c r="C5" s="46" t="s">
        <v>41</v>
      </c>
      <c r="D5" s="57" t="s">
        <v>27</v>
      </c>
      <c r="F5" s="46" t="s">
        <v>73</v>
      </c>
      <c r="G5" s="57" t="s">
        <v>54</v>
      </c>
      <c r="I5" s="46" t="s">
        <v>120</v>
      </c>
      <c r="J5" s="57" t="s">
        <v>18</v>
      </c>
      <c r="P5" s="46" t="s">
        <v>10</v>
      </c>
      <c r="R5" s="162" t="s">
        <v>110</v>
      </c>
    </row>
    <row r="6" spans="1:20" x14ac:dyDescent="0.2">
      <c r="A6" s="46" t="s">
        <v>125</v>
      </c>
      <c r="C6" s="46" t="s">
        <v>60</v>
      </c>
      <c r="D6" s="57" t="s">
        <v>28</v>
      </c>
      <c r="F6" s="46" t="s">
        <v>74</v>
      </c>
      <c r="G6" s="57" t="s">
        <v>72</v>
      </c>
      <c r="I6" s="46" t="s">
        <v>12</v>
      </c>
      <c r="J6" s="57" t="s">
        <v>17</v>
      </c>
      <c r="P6" s="46" t="s">
        <v>141</v>
      </c>
    </row>
    <row r="7" spans="1:20" x14ac:dyDescent="0.2">
      <c r="A7" s="46" t="s">
        <v>65</v>
      </c>
      <c r="C7" s="46" t="s">
        <v>42</v>
      </c>
      <c r="D7" s="57" t="s">
        <v>29</v>
      </c>
      <c r="P7" s="46" t="s">
        <v>142</v>
      </c>
    </row>
    <row r="8" spans="1:20" ht="15.75" x14ac:dyDescent="0.25">
      <c r="C8" s="46" t="s">
        <v>61</v>
      </c>
      <c r="D8" s="57" t="s">
        <v>30</v>
      </c>
      <c r="F8" s="46" t="s">
        <v>56</v>
      </c>
      <c r="G8" s="57" t="s">
        <v>51</v>
      </c>
      <c r="P8" s="46" t="s">
        <v>143</v>
      </c>
      <c r="R8" s="66" t="s">
        <v>138</v>
      </c>
    </row>
    <row r="9" spans="1:20" x14ac:dyDescent="0.2">
      <c r="C9" s="46" t="s">
        <v>43</v>
      </c>
      <c r="D9" s="57" t="s">
        <v>23</v>
      </c>
      <c r="F9" s="46" t="s">
        <v>57</v>
      </c>
      <c r="G9" s="57" t="s">
        <v>52</v>
      </c>
      <c r="P9" s="46" t="s">
        <v>87</v>
      </c>
      <c r="R9" s="162" t="s">
        <v>121</v>
      </c>
    </row>
    <row r="10" spans="1:20" x14ac:dyDescent="0.2">
      <c r="C10" s="46" t="s">
        <v>44</v>
      </c>
      <c r="D10" s="57" t="s">
        <v>31</v>
      </c>
      <c r="F10" s="46" t="s">
        <v>58</v>
      </c>
      <c r="G10" s="57" t="s">
        <v>53</v>
      </c>
      <c r="P10" s="46" t="s">
        <v>88</v>
      </c>
      <c r="R10" s="163" t="s">
        <v>107</v>
      </c>
    </row>
    <row r="11" spans="1:20" x14ac:dyDescent="0.2">
      <c r="C11" s="46" t="s">
        <v>45</v>
      </c>
      <c r="D11" s="57" t="s">
        <v>32</v>
      </c>
      <c r="F11" s="46" t="s">
        <v>64</v>
      </c>
      <c r="G11" s="57" t="s">
        <v>137</v>
      </c>
      <c r="P11" s="46" t="s">
        <v>69</v>
      </c>
      <c r="R11" s="163" t="s">
        <v>108</v>
      </c>
    </row>
    <row r="12" spans="1:20" x14ac:dyDescent="0.2">
      <c r="C12" s="46" t="s">
        <v>46</v>
      </c>
      <c r="D12" s="57" t="s">
        <v>33</v>
      </c>
      <c r="P12" s="46" t="s">
        <v>70</v>
      </c>
    </row>
    <row r="13" spans="1:20" ht="12.75" customHeight="1" x14ac:dyDescent="0.2">
      <c r="C13" s="46" t="s">
        <v>62</v>
      </c>
      <c r="D13" s="57" t="s">
        <v>34</v>
      </c>
      <c r="F13" s="158" t="s">
        <v>102</v>
      </c>
      <c r="G13" s="158"/>
      <c r="H13" s="158"/>
      <c r="I13" s="159"/>
      <c r="P13" s="46" t="s">
        <v>13</v>
      </c>
    </row>
    <row r="14" spans="1:20" ht="15.75" x14ac:dyDescent="0.25">
      <c r="C14" s="46" t="s">
        <v>63</v>
      </c>
      <c r="D14" s="57" t="s">
        <v>35</v>
      </c>
      <c r="F14" s="158" t="s">
        <v>103</v>
      </c>
      <c r="G14" s="158"/>
      <c r="H14" s="158"/>
      <c r="I14" s="160" t="s">
        <v>66</v>
      </c>
      <c r="R14" s="66" t="s">
        <v>139</v>
      </c>
    </row>
    <row r="15" spans="1:20" ht="15.75" customHeight="1" x14ac:dyDescent="0.2">
      <c r="C15" s="46" t="s">
        <v>47</v>
      </c>
      <c r="D15" s="57" t="s">
        <v>36</v>
      </c>
      <c r="F15" s="158" t="s">
        <v>104</v>
      </c>
      <c r="G15" s="158"/>
      <c r="H15" s="158"/>
      <c r="I15" s="160" t="s">
        <v>119</v>
      </c>
      <c r="R15" s="46" t="s">
        <v>140</v>
      </c>
    </row>
    <row r="16" spans="1:20" x14ac:dyDescent="0.2">
      <c r="C16" s="46" t="s">
        <v>48</v>
      </c>
      <c r="D16" s="57" t="s">
        <v>37</v>
      </c>
      <c r="F16" s="158" t="s">
        <v>105</v>
      </c>
      <c r="G16" s="158"/>
      <c r="H16" s="158"/>
      <c r="I16" s="160" t="s">
        <v>85</v>
      </c>
      <c r="R16" s="46" t="s">
        <v>135</v>
      </c>
    </row>
    <row r="17" spans="3:18" x14ac:dyDescent="0.2">
      <c r="C17" s="46" t="s">
        <v>49</v>
      </c>
      <c r="D17" s="57" t="s">
        <v>38</v>
      </c>
      <c r="F17" s="158" t="s">
        <v>106</v>
      </c>
      <c r="G17" s="158"/>
      <c r="H17" s="158"/>
      <c r="I17" s="160" t="s">
        <v>86</v>
      </c>
      <c r="R17" s="46" t="s">
        <v>134</v>
      </c>
    </row>
    <row r="18" spans="3:18" x14ac:dyDescent="0.2">
      <c r="C18" s="46" t="s">
        <v>50</v>
      </c>
      <c r="D18" s="57" t="s">
        <v>39</v>
      </c>
      <c r="F18" s="161"/>
      <c r="G18" s="157"/>
      <c r="H18" s="161"/>
      <c r="I18" s="160" t="s">
        <v>97</v>
      </c>
      <c r="R18" s="46" t="s">
        <v>133</v>
      </c>
    </row>
    <row r="19" spans="3:18" x14ac:dyDescent="0.2">
      <c r="F19" s="156"/>
      <c r="G19" s="157"/>
      <c r="H19" s="156"/>
      <c r="R19" s="46" t="s">
        <v>132</v>
      </c>
    </row>
    <row r="20" spans="3:18" x14ac:dyDescent="0.2">
      <c r="C20" s="46" t="s">
        <v>126</v>
      </c>
      <c r="F20" s="156"/>
      <c r="G20" s="157"/>
      <c r="H20" s="156"/>
      <c r="R20" s="46" t="s">
        <v>129</v>
      </c>
    </row>
    <row r="21" spans="3:18" x14ac:dyDescent="0.2">
      <c r="F21" s="156"/>
      <c r="G21" s="157"/>
      <c r="H21" s="156"/>
      <c r="R21" s="46" t="s">
        <v>124</v>
      </c>
    </row>
    <row r="22" spans="3:18" x14ac:dyDescent="0.2">
      <c r="R22" s="46" t="s">
        <v>131</v>
      </c>
    </row>
    <row r="25" spans="3:18" ht="15.75" x14ac:dyDescent="0.25">
      <c r="R25" s="66" t="s">
        <v>144</v>
      </c>
    </row>
    <row r="26" spans="3:18" x14ac:dyDescent="0.2">
      <c r="R26" s="46" t="s">
        <v>128</v>
      </c>
    </row>
    <row r="27" spans="3:18" x14ac:dyDescent="0.2">
      <c r="R27" s="46" t="s">
        <v>127</v>
      </c>
    </row>
    <row r="28" spans="3:18" x14ac:dyDescent="0.2">
      <c r="R28" s="46" t="s">
        <v>123</v>
      </c>
    </row>
  </sheetData>
  <sheetProtection password="D40C" sheet="1" objects="1" scenarios="1" selectLockedCells="1" selectUn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W37"/>
  <sheetViews>
    <sheetView showGridLines="0" topLeftCell="A2" zoomScale="69" zoomScaleNormal="69" zoomScaleSheetLayoutView="31" workbookViewId="0">
      <selection activeCell="E7" sqref="E7"/>
    </sheetView>
  </sheetViews>
  <sheetFormatPr baseColWidth="10" defaultRowHeight="30" customHeight="1" x14ac:dyDescent="0.2"/>
  <cols>
    <col min="1" max="1" width="2.140625" style="101" customWidth="1"/>
    <col min="2" max="2" width="5.7109375" style="120" customWidth="1"/>
    <col min="3" max="3" width="70.7109375" style="121" customWidth="1"/>
    <col min="4" max="4" width="6.7109375" style="111" customWidth="1"/>
    <col min="5" max="5" width="4.42578125" style="111" customWidth="1"/>
    <col min="6" max="6" width="6.7109375" style="111" customWidth="1"/>
    <col min="7" max="7" width="4.42578125" style="111" customWidth="1"/>
    <col min="8" max="8" width="6.7109375" style="111" customWidth="1"/>
    <col min="9" max="9" width="4.42578125" style="122" customWidth="1"/>
    <col min="10" max="10" width="5.7109375" style="111" customWidth="1"/>
    <col min="11" max="11" width="2.85546875" style="111" customWidth="1"/>
    <col min="12" max="12" width="13.7109375" style="111" customWidth="1"/>
    <col min="13" max="16" width="11.42578125" style="101" hidden="1" customWidth="1"/>
    <col min="17" max="16384" width="11.42578125" style="101"/>
  </cols>
  <sheetData>
    <row r="1" spans="1:23" s="79" customFormat="1" ht="11.1" customHeight="1" thickBot="1" x14ac:dyDescent="0.25">
      <c r="B1" s="80"/>
      <c r="C1" s="81"/>
      <c r="D1" s="82"/>
      <c r="E1" s="82"/>
      <c r="F1" s="82"/>
      <c r="G1" s="82"/>
      <c r="H1" s="82"/>
      <c r="I1" s="83"/>
      <c r="J1" s="82"/>
      <c r="K1" s="82"/>
      <c r="L1" s="82"/>
    </row>
    <row r="2" spans="1:23" s="79" customFormat="1" ht="39.950000000000003" customHeight="1" thickTop="1" thickBot="1" x14ac:dyDescent="0.25">
      <c r="B2" s="84"/>
      <c r="C2" s="85" t="str">
        <f>DATEN!C1</f>
        <v>Instrumente</v>
      </c>
      <c r="D2" s="4" t="str">
        <f>DATEN!A6</f>
        <v>Info</v>
      </c>
      <c r="E2" s="86"/>
      <c r="F2" s="87"/>
      <c r="G2" s="86"/>
      <c r="H2" s="87"/>
      <c r="I2" s="88"/>
      <c r="J2" s="89" t="str">
        <f>DATEN!A7</f>
        <v>zutreffende mit x markieren</v>
      </c>
      <c r="K2" s="90"/>
      <c r="L2" s="82"/>
      <c r="M2" s="150" t="b">
        <f>AND(E7="",E8="",E9="",E10="",E11="",E12="",E13="",E14="",E15="",E16="",E17="",E18="",E19="",E20="",E21="",E22="",E23="",G7="",G8="",G9="",G10="",G11="",G12="",G13="",G14="",G15="",G16="",G17="",G18="",G19="",G20="",G21="",G22="",G23="",I7="",I8="",I9="",I10="",I11="",I12="",I13="",I14="",I15="",I16="",I17="",I18="",I19="",I20="",I21="",I22="",I23="")</f>
        <v>1</v>
      </c>
      <c r="N2" s="101" t="s">
        <v>130</v>
      </c>
    </row>
    <row r="3" spans="1:23" s="79" customFormat="1" ht="11.1" customHeight="1" thickTop="1" thickBot="1" x14ac:dyDescent="0.25">
      <c r="B3" s="80"/>
      <c r="C3" s="91"/>
      <c r="D3" s="81"/>
      <c r="E3" s="81"/>
      <c r="F3" s="81"/>
      <c r="G3" s="81"/>
      <c r="H3" s="81"/>
      <c r="I3" s="81"/>
      <c r="J3" s="82"/>
      <c r="K3" s="82"/>
      <c r="L3" s="82"/>
    </row>
    <row r="4" spans="1:23" s="79" customFormat="1" ht="12.75" x14ac:dyDescent="0.2">
      <c r="B4" s="92"/>
      <c r="C4" s="93"/>
      <c r="D4" s="93"/>
      <c r="E4" s="93"/>
      <c r="F4" s="93"/>
      <c r="G4" s="93"/>
      <c r="H4" s="93"/>
      <c r="I4" s="93"/>
      <c r="J4" s="94"/>
      <c r="K4" s="82"/>
      <c r="L4" s="95"/>
    </row>
    <row r="5" spans="1:23" s="79" customFormat="1" ht="15.75" x14ac:dyDescent="0.25">
      <c r="B5" s="96"/>
      <c r="C5" s="97" t="str">
        <f>DATEN!C20</f>
        <v xml:space="preserve">Welche Instrumente des Hochschulmarketings nutzen Sie? </v>
      </c>
      <c r="D5" s="98"/>
      <c r="E5" s="99" t="str">
        <f>DATEN!L2</f>
        <v>nie</v>
      </c>
      <c r="F5" s="98"/>
      <c r="G5" s="99" t="str">
        <f>DATEN!L3</f>
        <v>selten</v>
      </c>
      <c r="H5" s="98"/>
      <c r="I5" s="99" t="str">
        <f>DATEN!L4</f>
        <v>regelmässig</v>
      </c>
      <c r="J5" s="100"/>
      <c r="L5" s="95"/>
      <c r="M5" s="101"/>
      <c r="N5" s="101"/>
      <c r="O5" s="101"/>
      <c r="P5" s="101"/>
      <c r="Q5" s="101"/>
      <c r="R5" s="101"/>
      <c r="S5" s="101"/>
      <c r="T5" s="101"/>
      <c r="U5" s="101"/>
      <c r="V5" s="101"/>
      <c r="W5" s="101"/>
    </row>
    <row r="6" spans="1:23" s="79" customFormat="1" ht="10.5" customHeight="1" x14ac:dyDescent="0.2">
      <c r="B6" s="102"/>
      <c r="C6" s="103"/>
      <c r="D6" s="104"/>
      <c r="E6" s="104"/>
      <c r="F6" s="105"/>
      <c r="G6" s="104"/>
      <c r="H6" s="105"/>
      <c r="I6" s="104"/>
      <c r="J6" s="106"/>
      <c r="K6" s="82"/>
      <c r="L6" s="95"/>
      <c r="M6" s="101"/>
      <c r="N6" s="101"/>
      <c r="O6" s="101"/>
      <c r="P6" s="101"/>
      <c r="Q6" s="101"/>
      <c r="R6" s="101"/>
      <c r="S6" s="101"/>
      <c r="T6" s="101"/>
      <c r="U6" s="101"/>
      <c r="V6" s="101"/>
      <c r="W6" s="101"/>
    </row>
    <row r="7" spans="1:23" ht="30" customHeight="1" x14ac:dyDescent="0.2">
      <c r="A7" s="107"/>
      <c r="B7" s="108" t="str">
        <f>DATEN!D2</f>
        <v>I01</v>
      </c>
      <c r="C7" s="109" t="str">
        <f>DATEN!C2</f>
        <v>Stellenanzeigen in Printmedien</v>
      </c>
      <c r="D7" s="110"/>
      <c r="E7" s="123"/>
      <c r="F7" s="110"/>
      <c r="G7" s="123"/>
      <c r="H7" s="110"/>
      <c r="I7" s="123"/>
      <c r="J7" s="106"/>
      <c r="K7" s="79"/>
      <c r="L7" s="95"/>
      <c r="M7" s="141" t="b">
        <f t="shared" ref="M7:M10" si="0">IF(E7&lt;&gt;"x",FALSE(),(IF(G7&lt;&gt;"",FALSE(),(IF(I7&lt;&gt;"",FALSE(),TRUE())))))</f>
        <v>0</v>
      </c>
      <c r="N7" s="141" t="b">
        <f t="shared" ref="N7:N10" si="1">IF(G7&lt;&gt;"x",FALSE(),(IF(E7&lt;&gt;"",FALSE(),(IF(I7&lt;&gt;"",FALSE(),TRUE())))))</f>
        <v>0</v>
      </c>
      <c r="O7" s="141" t="b">
        <f t="shared" ref="O7:O10" si="2">IF(I7&lt;&gt;"x",FALSE(),(IF(E7&lt;&gt;"",FALSE(),(IF(G7&lt;&gt;"",FALSE(),TRUE())))))</f>
        <v>0</v>
      </c>
      <c r="P7" s="141" t="b">
        <f t="shared" ref="P7:P23" si="3">IF(OR(AND(M7=TRUE,N7=FALSE,O7=FALSE),AND(M7=FALSE,N7=TRUE,O7=FALSE),AND(M7=FALSE,N7=FALSE,O7=TRUE)),TRUE,FALSE)</f>
        <v>0</v>
      </c>
    </row>
    <row r="8" spans="1:23" ht="30" customHeight="1" x14ac:dyDescent="0.2">
      <c r="A8" s="107"/>
      <c r="B8" s="108" t="str">
        <f>DATEN!D3</f>
        <v>I02</v>
      </c>
      <c r="C8" s="109" t="str">
        <f>DATEN!C3</f>
        <v>Stellenanzeigen im Internet (z.B. studentenjobs.ch, students.ch, monster.ch, etc.)</v>
      </c>
      <c r="D8" s="110"/>
      <c r="E8" s="123"/>
      <c r="F8" s="110"/>
      <c r="G8" s="123"/>
      <c r="H8" s="110"/>
      <c r="I8" s="123"/>
      <c r="J8" s="106"/>
      <c r="L8" s="95"/>
      <c r="M8" s="141" t="b">
        <f t="shared" si="0"/>
        <v>0</v>
      </c>
      <c r="N8" s="141" t="b">
        <f t="shared" si="1"/>
        <v>0</v>
      </c>
      <c r="O8" s="141" t="b">
        <f t="shared" si="2"/>
        <v>0</v>
      </c>
      <c r="P8" s="141" t="b">
        <f t="shared" si="3"/>
        <v>0</v>
      </c>
    </row>
    <row r="9" spans="1:23" ht="30" customHeight="1" x14ac:dyDescent="0.2">
      <c r="A9" s="107"/>
      <c r="B9" s="108" t="str">
        <f>DATEN!D4</f>
        <v>I03</v>
      </c>
      <c r="C9" s="109" t="str">
        <f>DATEN!C4</f>
        <v xml:space="preserve">Persönlicher Kontakt zu Studenten und Alumni </v>
      </c>
      <c r="D9" s="110"/>
      <c r="E9" s="123"/>
      <c r="F9" s="110"/>
      <c r="G9" s="123"/>
      <c r="H9" s="110"/>
      <c r="I9" s="123"/>
      <c r="J9" s="106"/>
      <c r="L9" s="95"/>
      <c r="M9" s="141" t="b">
        <f t="shared" si="0"/>
        <v>0</v>
      </c>
      <c r="N9" s="141" t="b">
        <f t="shared" si="1"/>
        <v>0</v>
      </c>
      <c r="O9" s="141" t="b">
        <f t="shared" si="2"/>
        <v>0</v>
      </c>
      <c r="P9" s="141" t="b">
        <f t="shared" si="3"/>
        <v>0</v>
      </c>
    </row>
    <row r="10" spans="1:23" ht="30" customHeight="1" x14ac:dyDescent="0.2">
      <c r="A10" s="107"/>
      <c r="B10" s="108" t="str">
        <f>DATEN!D5</f>
        <v>I04</v>
      </c>
      <c r="C10" s="109" t="str">
        <f>DATEN!C5</f>
        <v>Persönlicher Kontakt zu Hochschulvertretern</v>
      </c>
      <c r="D10" s="110"/>
      <c r="E10" s="123"/>
      <c r="F10" s="110"/>
      <c r="G10" s="123"/>
      <c r="H10" s="110"/>
      <c r="I10" s="123"/>
      <c r="J10" s="106"/>
      <c r="L10" s="95"/>
      <c r="M10" s="141" t="b">
        <f t="shared" si="0"/>
        <v>0</v>
      </c>
      <c r="N10" s="141" t="b">
        <f t="shared" si="1"/>
        <v>0</v>
      </c>
      <c r="O10" s="141" t="b">
        <f t="shared" si="2"/>
        <v>0</v>
      </c>
      <c r="P10" s="141" t="b">
        <f t="shared" si="3"/>
        <v>0</v>
      </c>
    </row>
    <row r="11" spans="1:23" ht="30" customHeight="1" x14ac:dyDescent="0.2">
      <c r="A11" s="107"/>
      <c r="B11" s="108" t="str">
        <f>DATEN!D6</f>
        <v>I05</v>
      </c>
      <c r="C11" s="109" t="str">
        <f>DATEN!C6</f>
        <v xml:space="preserve">Schwarzes Brett, Aushänge an Hochschulen </v>
      </c>
      <c r="D11" s="110"/>
      <c r="E11" s="123"/>
      <c r="F11" s="110"/>
      <c r="G11" s="123"/>
      <c r="H11" s="110"/>
      <c r="I11" s="123"/>
      <c r="J11" s="106"/>
      <c r="L11" s="95"/>
      <c r="M11" s="141" t="b">
        <f>IF(E11&lt;&gt;"x",FALSE(),(IF(G11&lt;&gt;"",FALSE(),(IF(I11&lt;&gt;"",FALSE(),TRUE())))))</f>
        <v>0</v>
      </c>
      <c r="N11" s="141" t="b">
        <f>IF(G11&lt;&gt;"x",FALSE(),(IF(E11&lt;&gt;"",FALSE(),(IF(I11&lt;&gt;"",FALSE(),TRUE())))))</f>
        <v>0</v>
      </c>
      <c r="O11" s="141" t="b">
        <f>IF(I11&lt;&gt;"x",FALSE(),(IF(E11&lt;&gt;"",FALSE(),(IF(G11&lt;&gt;"",FALSE(),TRUE())))))</f>
        <v>0</v>
      </c>
      <c r="P11" s="141" t="b">
        <f t="shared" si="3"/>
        <v>0</v>
      </c>
    </row>
    <row r="12" spans="1:23" ht="30" customHeight="1" x14ac:dyDescent="0.2">
      <c r="A12" s="107"/>
      <c r="B12" s="108" t="str">
        <f>DATEN!D7</f>
        <v>I06</v>
      </c>
      <c r="C12" s="109" t="str">
        <f>DATEN!C7</f>
        <v>Publikationen in Hochschulzeitschriften</v>
      </c>
      <c r="D12" s="110"/>
      <c r="E12" s="123"/>
      <c r="F12" s="110"/>
      <c r="G12" s="123"/>
      <c r="H12" s="110"/>
      <c r="I12" s="123"/>
      <c r="J12" s="106"/>
      <c r="L12" s="95"/>
      <c r="M12" s="141" t="b">
        <f t="shared" ref="M12:M23" si="4">IF(E12&lt;&gt;"x",FALSE(),(IF(G12&lt;&gt;"",FALSE(),(IF(I12&lt;&gt;"",FALSE(),TRUE())))))</f>
        <v>0</v>
      </c>
      <c r="N12" s="141" t="b">
        <f t="shared" ref="N12:N23" si="5">IF(G12&lt;&gt;"x",FALSE(),(IF(E12&lt;&gt;"",FALSE(),(IF(I12&lt;&gt;"",FALSE(),TRUE())))))</f>
        <v>0</v>
      </c>
      <c r="O12" s="141" t="b">
        <f t="shared" ref="O12:O23" si="6">IF(I12&lt;&gt;"x",FALSE(),(IF(E12&lt;&gt;"",FALSE(),(IF(G12&lt;&gt;"",FALSE(),TRUE())))))</f>
        <v>0</v>
      </c>
      <c r="P12" s="141" t="b">
        <f t="shared" si="3"/>
        <v>0</v>
      </c>
    </row>
    <row r="13" spans="1:23" ht="30" customHeight="1" x14ac:dyDescent="0.2">
      <c r="A13" s="107"/>
      <c r="B13" s="108" t="str">
        <f>DATEN!D8</f>
        <v>I07</v>
      </c>
      <c r="C13" s="109" t="str">
        <f>DATEN!C8</f>
        <v>Beiträge in Fachzeitschriften</v>
      </c>
      <c r="D13" s="110"/>
      <c r="E13" s="123"/>
      <c r="F13" s="110"/>
      <c r="G13" s="123"/>
      <c r="H13" s="110"/>
      <c r="I13" s="123"/>
      <c r="J13" s="106"/>
      <c r="M13" s="141" t="b">
        <f t="shared" si="4"/>
        <v>0</v>
      </c>
      <c r="N13" s="141" t="b">
        <f t="shared" si="5"/>
        <v>0</v>
      </c>
      <c r="O13" s="141" t="b">
        <f t="shared" si="6"/>
        <v>0</v>
      </c>
      <c r="P13" s="141" t="b">
        <f t="shared" si="3"/>
        <v>0</v>
      </c>
    </row>
    <row r="14" spans="1:23" ht="30" customHeight="1" x14ac:dyDescent="0.2">
      <c r="B14" s="108" t="str">
        <f>DATEN!D9</f>
        <v>I08</v>
      </c>
      <c r="C14" s="109" t="str">
        <f>DATEN!C9</f>
        <v>Teilnahme an Absolventenkongressen</v>
      </c>
      <c r="D14" s="110"/>
      <c r="E14" s="123"/>
      <c r="F14" s="110"/>
      <c r="G14" s="123"/>
      <c r="H14" s="110"/>
      <c r="I14" s="123"/>
      <c r="J14" s="106"/>
      <c r="M14" s="141" t="b">
        <f t="shared" si="4"/>
        <v>0</v>
      </c>
      <c r="N14" s="141" t="b">
        <f t="shared" si="5"/>
        <v>0</v>
      </c>
      <c r="O14" s="141" t="b">
        <f t="shared" si="6"/>
        <v>0</v>
      </c>
      <c r="P14" s="141" t="b">
        <f t="shared" si="3"/>
        <v>0</v>
      </c>
    </row>
    <row r="15" spans="1:23" ht="30" customHeight="1" x14ac:dyDescent="0.2">
      <c r="B15" s="108" t="str">
        <f>DATEN!D10</f>
        <v>I09</v>
      </c>
      <c r="C15" s="109" t="str">
        <f>DATEN!C10</f>
        <v>Gastvorlesungen, Fachreferate, Lehraufträge</v>
      </c>
      <c r="D15" s="110"/>
      <c r="E15" s="123"/>
      <c r="F15" s="110"/>
      <c r="G15" s="123"/>
      <c r="H15" s="110"/>
      <c r="I15" s="123"/>
      <c r="J15" s="106"/>
      <c r="M15" s="141" t="b">
        <f t="shared" si="4"/>
        <v>0</v>
      </c>
      <c r="N15" s="141" t="b">
        <f t="shared" si="5"/>
        <v>0</v>
      </c>
      <c r="O15" s="141" t="b">
        <f t="shared" si="6"/>
        <v>0</v>
      </c>
      <c r="P15" s="141" t="b">
        <f t="shared" si="3"/>
        <v>0</v>
      </c>
    </row>
    <row r="16" spans="1:23" ht="30" customHeight="1" x14ac:dyDescent="0.2">
      <c r="B16" s="108" t="str">
        <f>DATEN!D11</f>
        <v>I10</v>
      </c>
      <c r="C16" s="109" t="str">
        <f>DATEN!C11</f>
        <v>Betriebsbesichtigungen, Workshops im Unternehmen</v>
      </c>
      <c r="D16" s="110"/>
      <c r="E16" s="123"/>
      <c r="F16" s="110"/>
      <c r="G16" s="123"/>
      <c r="H16" s="110"/>
      <c r="I16" s="123"/>
      <c r="J16" s="106"/>
      <c r="M16" s="141" t="b">
        <f t="shared" si="4"/>
        <v>0</v>
      </c>
      <c r="N16" s="141" t="b">
        <f t="shared" si="5"/>
        <v>0</v>
      </c>
      <c r="O16" s="141" t="b">
        <f t="shared" si="6"/>
        <v>0</v>
      </c>
      <c r="P16" s="141" t="b">
        <f t="shared" si="3"/>
        <v>0</v>
      </c>
    </row>
    <row r="17" spans="2:23" ht="30" customHeight="1" x14ac:dyDescent="0.2">
      <c r="B17" s="108" t="str">
        <f>DATEN!D12</f>
        <v>I11</v>
      </c>
      <c r="C17" s="109" t="str">
        <f>DATEN!C12</f>
        <v>Sponsoring (z.B. Wettbewerbe, Abschlusspreise, Events, etc.)</v>
      </c>
      <c r="D17" s="110"/>
      <c r="E17" s="123"/>
      <c r="F17" s="110"/>
      <c r="G17" s="123"/>
      <c r="H17" s="110"/>
      <c r="I17" s="123"/>
      <c r="J17" s="106"/>
      <c r="M17" s="141" t="b">
        <f t="shared" si="4"/>
        <v>0</v>
      </c>
      <c r="N17" s="141" t="b">
        <f t="shared" si="5"/>
        <v>0</v>
      </c>
      <c r="O17" s="141" t="b">
        <f t="shared" si="6"/>
        <v>0</v>
      </c>
      <c r="P17" s="141" t="b">
        <f t="shared" si="3"/>
        <v>0</v>
      </c>
    </row>
    <row r="18" spans="2:23" ht="30" customHeight="1" x14ac:dyDescent="0.2">
      <c r="B18" s="108" t="str">
        <f>DATEN!D13</f>
        <v>I12</v>
      </c>
      <c r="C18" s="109" t="str">
        <f>DATEN!C13</f>
        <v>Beteiligung an F&amp;E-Projekten (Zusammenarbeit mit Hochschulen)</v>
      </c>
      <c r="D18" s="110"/>
      <c r="E18" s="123"/>
      <c r="F18" s="110"/>
      <c r="G18" s="123"/>
      <c r="H18" s="110"/>
      <c r="I18" s="123"/>
      <c r="J18" s="106"/>
      <c r="M18" s="141" t="b">
        <f t="shared" si="4"/>
        <v>0</v>
      </c>
      <c r="N18" s="141" t="b">
        <f t="shared" si="5"/>
        <v>0</v>
      </c>
      <c r="O18" s="141" t="b">
        <f t="shared" si="6"/>
        <v>0</v>
      </c>
      <c r="P18" s="141" t="b">
        <f t="shared" si="3"/>
        <v>0</v>
      </c>
    </row>
    <row r="19" spans="2:23" ht="30" customHeight="1" x14ac:dyDescent="0.2">
      <c r="B19" s="108" t="str">
        <f>DATEN!D14</f>
        <v>I13</v>
      </c>
      <c r="C19" s="109" t="str">
        <f>DATEN!C14</f>
        <v>Vergabe von Bachelor-, Master- und Projektarbeiten</v>
      </c>
      <c r="D19" s="110"/>
      <c r="E19" s="123"/>
      <c r="F19" s="110"/>
      <c r="G19" s="123"/>
      <c r="H19" s="110"/>
      <c r="I19" s="123"/>
      <c r="J19" s="106"/>
      <c r="M19" s="141" t="b">
        <f t="shared" si="4"/>
        <v>0</v>
      </c>
      <c r="N19" s="141" t="b">
        <f t="shared" si="5"/>
        <v>0</v>
      </c>
      <c r="O19" s="141" t="b">
        <f t="shared" si="6"/>
        <v>0</v>
      </c>
      <c r="P19" s="141" t="b">
        <f t="shared" si="3"/>
        <v>0</v>
      </c>
    </row>
    <row r="20" spans="2:23" ht="30" customHeight="1" x14ac:dyDescent="0.2">
      <c r="B20" s="108" t="str">
        <f>DATEN!D15</f>
        <v>I14</v>
      </c>
      <c r="C20" s="109" t="str">
        <f>DATEN!C15</f>
        <v>Unternehmenspublikationen (Print, z.B. Broschüren, Flyer)</v>
      </c>
      <c r="D20" s="110"/>
      <c r="E20" s="123"/>
      <c r="F20" s="110"/>
      <c r="G20" s="123"/>
      <c r="H20" s="110"/>
      <c r="I20" s="123"/>
      <c r="J20" s="106"/>
      <c r="M20" s="141" t="b">
        <f t="shared" si="4"/>
        <v>0</v>
      </c>
      <c r="N20" s="141" t="b">
        <f t="shared" si="5"/>
        <v>0</v>
      </c>
      <c r="O20" s="141" t="b">
        <f t="shared" si="6"/>
        <v>0</v>
      </c>
      <c r="P20" s="141" t="b">
        <f t="shared" si="3"/>
        <v>0</v>
      </c>
    </row>
    <row r="21" spans="2:23" ht="30" customHeight="1" x14ac:dyDescent="0.2">
      <c r="B21" s="108" t="str">
        <f>DATEN!D16</f>
        <v>I15</v>
      </c>
      <c r="C21" s="109" t="str">
        <f>DATEN!C16</f>
        <v>Webauftritt / Firmenwebsite</v>
      </c>
      <c r="D21" s="110"/>
      <c r="E21" s="123"/>
      <c r="F21" s="110"/>
      <c r="G21" s="123"/>
      <c r="H21" s="110"/>
      <c r="I21" s="123"/>
      <c r="J21" s="106"/>
      <c r="M21" s="141" t="b">
        <f t="shared" si="4"/>
        <v>0</v>
      </c>
      <c r="N21" s="141" t="b">
        <f t="shared" si="5"/>
        <v>0</v>
      </c>
      <c r="O21" s="141" t="b">
        <f t="shared" si="6"/>
        <v>0</v>
      </c>
      <c r="P21" s="141" t="b">
        <f t="shared" si="3"/>
        <v>0</v>
      </c>
    </row>
    <row r="22" spans="2:23" ht="30" customHeight="1" x14ac:dyDescent="0.2">
      <c r="B22" s="108" t="str">
        <f>DATEN!D17</f>
        <v>I16</v>
      </c>
      <c r="C22" s="109" t="str">
        <f>DATEN!C17</f>
        <v>Social Media (Facebook, Twitter, etc.)</v>
      </c>
      <c r="D22" s="110"/>
      <c r="E22" s="123"/>
      <c r="F22" s="110"/>
      <c r="G22" s="123"/>
      <c r="H22" s="110"/>
      <c r="I22" s="123"/>
      <c r="J22" s="106"/>
      <c r="M22" s="141" t="b">
        <f t="shared" si="4"/>
        <v>0</v>
      </c>
      <c r="N22" s="141" t="b">
        <f t="shared" si="5"/>
        <v>0</v>
      </c>
      <c r="O22" s="141" t="b">
        <f t="shared" si="6"/>
        <v>0</v>
      </c>
      <c r="P22" s="141" t="b">
        <f t="shared" si="3"/>
        <v>0</v>
      </c>
    </row>
    <row r="23" spans="2:23" ht="30" customHeight="1" x14ac:dyDescent="0.2">
      <c r="B23" s="108" t="str">
        <f>DATEN!D18</f>
        <v>I17</v>
      </c>
      <c r="C23" s="109" t="str">
        <f>DATEN!C18</f>
        <v>Studentenrabatte, Goodies</v>
      </c>
      <c r="D23" s="110"/>
      <c r="E23" s="123"/>
      <c r="F23" s="110"/>
      <c r="G23" s="123"/>
      <c r="H23" s="110"/>
      <c r="I23" s="123"/>
      <c r="J23" s="106"/>
      <c r="M23" s="141" t="b">
        <f t="shared" si="4"/>
        <v>0</v>
      </c>
      <c r="N23" s="141" t="b">
        <f t="shared" si="5"/>
        <v>0</v>
      </c>
      <c r="O23" s="141" t="b">
        <f t="shared" si="6"/>
        <v>0</v>
      </c>
      <c r="P23" s="141" t="b">
        <f t="shared" si="3"/>
        <v>0</v>
      </c>
    </row>
    <row r="24" spans="2:23" ht="11.1" customHeight="1" thickBot="1" x14ac:dyDescent="0.25">
      <c r="B24" s="112"/>
      <c r="C24" s="113"/>
      <c r="D24" s="113"/>
      <c r="E24" s="113"/>
      <c r="F24" s="113"/>
      <c r="G24" s="113"/>
      <c r="H24" s="113"/>
      <c r="I24" s="113"/>
      <c r="J24" s="114"/>
    </row>
    <row r="25" spans="2:23" s="119" customFormat="1" ht="30" customHeight="1" x14ac:dyDescent="0.2">
      <c r="B25" s="115"/>
      <c r="C25" s="116"/>
      <c r="D25" s="117"/>
      <c r="E25" s="117"/>
      <c r="F25" s="117"/>
      <c r="G25" s="117"/>
      <c r="H25" s="117"/>
      <c r="I25" s="118"/>
      <c r="J25" s="117"/>
      <c r="K25" s="117"/>
      <c r="L25" s="117"/>
      <c r="M25" s="101"/>
      <c r="N25" s="101"/>
      <c r="O25" s="101"/>
      <c r="P25" s="101"/>
      <c r="Q25" s="101"/>
      <c r="R25" s="101"/>
      <c r="S25" s="101"/>
      <c r="T25" s="101"/>
      <c r="U25" s="101"/>
      <c r="V25" s="101"/>
      <c r="W25" s="101"/>
    </row>
    <row r="26" spans="2:23" s="119" customFormat="1" ht="30" customHeight="1" x14ac:dyDescent="0.2">
      <c r="B26" s="115"/>
      <c r="C26" s="116"/>
      <c r="D26" s="117"/>
      <c r="E26" s="117"/>
      <c r="F26" s="117"/>
      <c r="G26" s="117"/>
      <c r="H26" s="117"/>
      <c r="I26" s="118"/>
      <c r="J26" s="117"/>
      <c r="K26" s="117"/>
      <c r="L26" s="117"/>
      <c r="M26" s="101"/>
      <c r="N26" s="101"/>
      <c r="O26" s="101"/>
      <c r="P26" s="101"/>
      <c r="Q26" s="101"/>
      <c r="R26" s="101"/>
      <c r="S26" s="101"/>
      <c r="T26" s="101"/>
      <c r="U26" s="101"/>
      <c r="V26" s="101"/>
      <c r="W26" s="101"/>
    </row>
    <row r="27" spans="2:23" s="119" customFormat="1" ht="30" customHeight="1" x14ac:dyDescent="0.2">
      <c r="B27" s="115"/>
      <c r="C27" s="116"/>
      <c r="D27" s="117"/>
      <c r="E27" s="117"/>
      <c r="F27" s="117"/>
      <c r="G27" s="117"/>
      <c r="H27" s="117"/>
      <c r="I27" s="118"/>
      <c r="J27" s="117"/>
      <c r="K27" s="117"/>
      <c r="L27" s="117"/>
      <c r="M27" s="101"/>
      <c r="N27" s="101"/>
      <c r="O27" s="101"/>
      <c r="P27" s="101"/>
      <c r="Q27" s="101"/>
      <c r="R27" s="101"/>
      <c r="S27" s="101"/>
      <c r="T27" s="101"/>
      <c r="U27" s="101"/>
      <c r="V27" s="101"/>
      <c r="W27" s="101"/>
    </row>
    <row r="28" spans="2:23" s="119" customFormat="1" ht="30" customHeight="1" x14ac:dyDescent="0.2">
      <c r="B28" s="115"/>
      <c r="C28" s="116"/>
      <c r="D28" s="117"/>
      <c r="E28" s="117"/>
      <c r="F28" s="117"/>
      <c r="G28" s="117"/>
      <c r="H28" s="117"/>
      <c r="I28" s="118"/>
      <c r="J28" s="117"/>
      <c r="K28" s="117"/>
      <c r="L28" s="117"/>
      <c r="M28" s="101"/>
      <c r="N28" s="101"/>
      <c r="O28" s="101"/>
      <c r="P28" s="101"/>
      <c r="Q28" s="101"/>
      <c r="R28" s="101"/>
      <c r="S28" s="101"/>
      <c r="T28" s="101"/>
      <c r="U28" s="101"/>
      <c r="V28" s="101"/>
      <c r="W28" s="101"/>
    </row>
    <row r="29" spans="2:23" s="119" customFormat="1" ht="30" customHeight="1" x14ac:dyDescent="0.2">
      <c r="B29" s="115"/>
      <c r="C29" s="116"/>
      <c r="D29" s="117"/>
      <c r="E29" s="117"/>
      <c r="F29" s="117"/>
      <c r="G29" s="117"/>
      <c r="H29" s="117"/>
      <c r="I29" s="118"/>
      <c r="J29" s="117"/>
      <c r="K29" s="117"/>
      <c r="L29" s="117"/>
      <c r="M29" s="101"/>
      <c r="N29" s="101"/>
      <c r="O29" s="101"/>
      <c r="P29" s="101"/>
      <c r="Q29" s="101"/>
      <c r="R29" s="101"/>
      <c r="S29" s="101"/>
      <c r="T29" s="101"/>
      <c r="U29" s="101"/>
      <c r="V29" s="101"/>
      <c r="W29" s="101"/>
    </row>
    <row r="30" spans="2:23" s="119" customFormat="1" ht="30" customHeight="1" x14ac:dyDescent="0.2">
      <c r="B30" s="115"/>
      <c r="C30" s="116"/>
      <c r="D30" s="117"/>
      <c r="E30" s="117"/>
      <c r="F30" s="117"/>
      <c r="G30" s="117"/>
      <c r="H30" s="117"/>
      <c r="I30" s="118"/>
      <c r="J30" s="117"/>
      <c r="K30" s="117"/>
      <c r="L30" s="117"/>
    </row>
    <row r="31" spans="2:23" s="119" customFormat="1" ht="30" customHeight="1" x14ac:dyDescent="0.2">
      <c r="B31" s="115"/>
      <c r="C31" s="116"/>
      <c r="D31" s="117"/>
      <c r="E31" s="117"/>
      <c r="F31" s="117"/>
      <c r="G31" s="117"/>
      <c r="H31" s="117"/>
      <c r="I31" s="118"/>
      <c r="J31" s="117"/>
      <c r="K31" s="117"/>
      <c r="L31" s="117"/>
    </row>
    <row r="32" spans="2:23" s="119" customFormat="1" ht="30" customHeight="1" x14ac:dyDescent="0.2">
      <c r="B32" s="115"/>
      <c r="C32" s="116"/>
      <c r="D32" s="117"/>
      <c r="E32" s="117"/>
      <c r="F32" s="117"/>
      <c r="G32" s="117"/>
      <c r="H32" s="117"/>
      <c r="I32" s="118"/>
      <c r="J32" s="117"/>
      <c r="K32" s="117"/>
      <c r="L32" s="117"/>
    </row>
    <row r="33" spans="2:12" s="119" customFormat="1" ht="30" customHeight="1" x14ac:dyDescent="0.2">
      <c r="B33" s="115"/>
      <c r="C33" s="116"/>
      <c r="D33" s="117"/>
      <c r="E33" s="117"/>
      <c r="F33" s="117"/>
      <c r="G33" s="117"/>
      <c r="H33" s="117"/>
      <c r="I33" s="118"/>
      <c r="J33" s="117"/>
      <c r="K33" s="117"/>
      <c r="L33" s="117"/>
    </row>
    <row r="34" spans="2:12" s="119" customFormat="1" ht="30" customHeight="1" x14ac:dyDescent="0.2">
      <c r="B34" s="115"/>
      <c r="C34" s="116"/>
      <c r="D34" s="117"/>
      <c r="E34" s="117"/>
      <c r="F34" s="117"/>
      <c r="G34" s="117"/>
      <c r="H34" s="117"/>
      <c r="I34" s="118"/>
      <c r="J34" s="117"/>
      <c r="K34" s="117"/>
      <c r="L34" s="117"/>
    </row>
    <row r="35" spans="2:12" s="119" customFormat="1" ht="30" customHeight="1" x14ac:dyDescent="0.2">
      <c r="B35" s="115"/>
      <c r="C35" s="116"/>
      <c r="D35" s="117"/>
      <c r="E35" s="117"/>
      <c r="F35" s="117"/>
      <c r="G35" s="117"/>
      <c r="H35" s="117"/>
      <c r="I35" s="118"/>
      <c r="J35" s="117"/>
      <c r="K35" s="117"/>
      <c r="L35" s="117"/>
    </row>
    <row r="36" spans="2:12" s="119" customFormat="1" ht="30" customHeight="1" x14ac:dyDescent="0.2">
      <c r="B36" s="115"/>
      <c r="C36" s="116"/>
      <c r="D36" s="117"/>
      <c r="E36" s="117"/>
      <c r="F36" s="117"/>
      <c r="G36" s="117"/>
      <c r="H36" s="117"/>
      <c r="I36" s="118"/>
      <c r="J36" s="117"/>
      <c r="K36" s="117"/>
      <c r="L36" s="117"/>
    </row>
    <row r="37" spans="2:12" s="119" customFormat="1" ht="30" customHeight="1" x14ac:dyDescent="0.2">
      <c r="B37" s="115"/>
      <c r="C37" s="116"/>
      <c r="D37" s="117"/>
      <c r="E37" s="117"/>
      <c r="F37" s="117"/>
      <c r="G37" s="117"/>
      <c r="H37" s="117"/>
      <c r="I37" s="118"/>
      <c r="J37" s="117"/>
      <c r="K37" s="117"/>
      <c r="L37" s="117"/>
    </row>
  </sheetData>
  <sheetProtection password="D40C" sheet="1" objects="1" scenarios="1" selectLockedCells="1"/>
  <dataValidations count="4">
    <dataValidation type="custom" allowBlank="1" showErrorMessage="1" sqref="Q10">
      <formula1>AND(Q10=0)</formula1>
    </dataValidation>
    <dataValidation type="custom" operator="equal" allowBlank="1" showDropDown="1" showInputMessage="1" showErrorMessage="1" errorTitle="Fehlermeldung" error="Markieren Sie das zutreffende mit dem Zeichen &quot;x&quot; an!_x000a_Geben Sie nur ein Zeichen &quot;x&quot; pro Instrument an!" sqref="E7:E23">
      <formula1>AND(E7="x",P7=FALSE())</formula1>
    </dataValidation>
    <dataValidation type="custom" operator="equal" allowBlank="1" showDropDown="1" showInputMessage="1" showErrorMessage="1" errorTitle="Fehlermeldung" error="Markieren Sie das zutreffende mit dem Zeichen &quot;x&quot; an!_x000a_Geben Sie nur ein Zeichen &quot;x&quot; pro Instrument an!" sqref="I7:I23">
      <formula1>AND(I7="x",P7=FALSE())</formula1>
    </dataValidation>
    <dataValidation type="custom" operator="equal" allowBlank="1" showDropDown="1" showInputMessage="1" showErrorMessage="1" errorTitle="Fehlermeldung" error="Markieren Sie das zutreffende mit dem Zeichen &quot;x&quot; an!_x000a_Geben Sie nur ein Zeichen &quot;x&quot; pro Instrument an!" sqref="G7:G23">
      <formula1>AND(G7="x",P7=FALSE())</formula1>
    </dataValidation>
  </dataValidations>
  <hyperlinks>
    <hyperlink ref="D2" r:id="rId1" display="Info"/>
  </hyperlinks>
  <pageMargins left="0.78740157480314965" right="0.39370078740157483" top="0.98425196850393704" bottom="0.98425196850393704" header="0.51181102362204722" footer="0.51181102362204722"/>
  <pageSetup paperSize="9" scale="55" fitToHeight="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5" r:id="rId5" name="Button 3">
              <controlPr defaultSize="0" print="0" autoFill="0" autoPict="0" macro="[0]!Fragebogen1">
                <anchor moveWithCells="1" sizeWithCells="1">
                  <from>
                    <xdr:col>10</xdr:col>
                    <xdr:colOff>133350</xdr:colOff>
                    <xdr:row>1</xdr:row>
                    <xdr:rowOff>47625</xdr:rowOff>
                  </from>
                  <to>
                    <xdr:col>12</xdr:col>
                    <xdr:colOff>0</xdr:colOff>
                    <xdr:row>1</xdr:row>
                    <xdr:rowOff>466725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P38"/>
  <sheetViews>
    <sheetView showGridLines="0" tabSelected="1" zoomScale="80" zoomScaleNormal="80" zoomScaleSheetLayoutView="31" workbookViewId="0">
      <selection activeCell="G7" sqref="G7"/>
    </sheetView>
  </sheetViews>
  <sheetFormatPr baseColWidth="10" defaultRowHeight="30" customHeight="1" x14ac:dyDescent="0.2"/>
  <cols>
    <col min="1" max="1" width="2.140625" style="101" customWidth="1"/>
    <col min="2" max="2" width="5.7109375" style="120" customWidth="1"/>
    <col min="3" max="3" width="70.7109375" style="121" customWidth="1"/>
    <col min="4" max="4" width="9.42578125" style="111" customWidth="1"/>
    <col min="5" max="5" width="8.7109375" style="111" customWidth="1"/>
    <col min="6" max="6" width="5.7109375" style="111" customWidth="1"/>
    <col min="7" max="7" width="4.42578125" style="111" customWidth="1"/>
    <col min="8" max="8" width="5.7109375" style="111" customWidth="1"/>
    <col min="9" max="9" width="4.42578125" style="111" customWidth="1"/>
    <col min="10" max="10" width="5.7109375" style="111" customWidth="1"/>
    <col min="11" max="11" width="2.85546875" style="111" customWidth="1"/>
    <col min="12" max="12" width="13.7109375" style="111" customWidth="1"/>
    <col min="13" max="15" width="11.42578125" style="101" hidden="1" customWidth="1"/>
    <col min="16" max="16384" width="11.42578125" style="101"/>
  </cols>
  <sheetData>
    <row r="1" spans="1:16" s="79" customFormat="1" ht="11.1" customHeight="1" thickBot="1" x14ac:dyDescent="0.25">
      <c r="B1" s="80"/>
      <c r="C1" s="81"/>
      <c r="D1" s="82"/>
      <c r="E1" s="82"/>
      <c r="F1" s="82"/>
      <c r="G1" s="82"/>
      <c r="H1" s="82"/>
      <c r="I1" s="82"/>
      <c r="J1" s="82"/>
      <c r="K1" s="82"/>
      <c r="L1" s="82"/>
    </row>
    <row r="2" spans="1:16" s="79" customFormat="1" ht="39.950000000000003" customHeight="1" thickTop="1" thickBot="1" x14ac:dyDescent="0.25">
      <c r="B2" s="84"/>
      <c r="C2" s="85" t="str">
        <f>DATEN!F1</f>
        <v>Zielsetzung</v>
      </c>
      <c r="D2" s="4" t="str">
        <f>DATEN!A6</f>
        <v>Info</v>
      </c>
      <c r="E2" s="4"/>
      <c r="F2" s="4"/>
      <c r="G2" s="86"/>
      <c r="H2" s="87"/>
      <c r="I2" s="86"/>
      <c r="J2" s="89" t="str">
        <f>DATEN!A7</f>
        <v>zutreffende mit x markieren</v>
      </c>
      <c r="K2" s="90"/>
      <c r="L2" s="82"/>
      <c r="M2" s="150" t="b">
        <f>AND(G7="",G11="",G15="",G19="",G21="",I7="",I11="",I15="",I19="",I21="")</f>
        <v>1</v>
      </c>
      <c r="N2" s="101" t="s">
        <v>130</v>
      </c>
    </row>
    <row r="3" spans="1:16" s="79" customFormat="1" ht="11.1" customHeight="1" thickTop="1" thickBot="1" x14ac:dyDescent="0.25">
      <c r="B3" s="80"/>
      <c r="C3" s="91"/>
      <c r="D3" s="81"/>
      <c r="E3" s="81"/>
      <c r="F3" s="81"/>
      <c r="G3" s="81"/>
      <c r="H3" s="81"/>
      <c r="I3" s="81"/>
      <c r="J3" s="82"/>
      <c r="K3" s="82"/>
      <c r="L3" s="82"/>
    </row>
    <row r="4" spans="1:16" s="79" customFormat="1" ht="11.1" customHeight="1" x14ac:dyDescent="0.2">
      <c r="B4" s="92"/>
      <c r="C4" s="93"/>
      <c r="D4" s="93"/>
      <c r="E4" s="93"/>
      <c r="F4" s="93"/>
      <c r="G4" s="93"/>
      <c r="H4" s="93"/>
      <c r="I4" s="93"/>
      <c r="J4" s="94"/>
      <c r="K4" s="82"/>
      <c r="L4" s="95"/>
    </row>
    <row r="5" spans="1:16" s="124" customFormat="1" ht="15.75" x14ac:dyDescent="0.25">
      <c r="B5" s="125"/>
      <c r="C5" s="97" t="str">
        <f>DATEN!F8</f>
        <v>Bekanntheitsgrad</v>
      </c>
      <c r="D5" s="98"/>
      <c r="E5" s="98"/>
      <c r="F5" s="98"/>
      <c r="G5" s="99" t="str">
        <f>DATEN!N2</f>
        <v>ja</v>
      </c>
      <c r="H5" s="98"/>
      <c r="I5" s="99" t="str">
        <f>DATEN!N3</f>
        <v>nein</v>
      </c>
      <c r="J5" s="126"/>
      <c r="L5" s="127"/>
    </row>
    <row r="6" spans="1:16" s="79" customFormat="1" ht="10.5" customHeight="1" x14ac:dyDescent="0.2">
      <c r="B6" s="128"/>
      <c r="C6" s="103"/>
      <c r="D6" s="104"/>
      <c r="E6" s="104"/>
      <c r="F6" s="104"/>
      <c r="G6" s="104"/>
      <c r="H6" s="105"/>
      <c r="I6" s="104"/>
      <c r="J6" s="106"/>
      <c r="K6" s="82"/>
      <c r="L6" s="95"/>
    </row>
    <row r="7" spans="1:16" ht="50.1" customHeight="1" x14ac:dyDescent="0.2">
      <c r="A7" s="107"/>
      <c r="B7" s="108" t="str">
        <f>DATEN!G2</f>
        <v>Z1</v>
      </c>
      <c r="C7" s="164" t="str">
        <f>DATEN!F13</f>
        <v>Wir möchten nicht nur kurzfristig von Bewerbern wahrgenommen werden, sondern langfristig und intensiv in den Bekanntheitsgrad unseres Unternehmens investieren.</v>
      </c>
      <c r="D7" s="165"/>
      <c r="E7" s="166"/>
      <c r="F7" s="110"/>
      <c r="G7" s="123"/>
      <c r="H7" s="129"/>
      <c r="I7" s="123"/>
      <c r="J7" s="106"/>
      <c r="K7" s="79"/>
      <c r="L7" s="95"/>
      <c r="M7" s="141" t="b">
        <f>IF(I7="x",FALSE(),IF(G7&lt;&gt;"x",FALSE(),TRUE()))</f>
        <v>0</v>
      </c>
      <c r="N7" s="141" t="b">
        <f>IF(G7="x",FALSE(),IF(I7&lt;&gt;"x",FALSE(),TRUE()))</f>
        <v>0</v>
      </c>
      <c r="O7" s="141" t="b">
        <f>IF(OR(AND(M7=TRUE,N7=FALSE),AND(M7=FALSE,N7=TRUE)),TRUE,FALSE)</f>
        <v>0</v>
      </c>
      <c r="P7" s="130"/>
    </row>
    <row r="8" spans="1:16" s="79" customFormat="1" ht="10.5" customHeight="1" x14ac:dyDescent="0.2">
      <c r="B8" s="128"/>
      <c r="C8" s="131"/>
      <c r="D8" s="132"/>
      <c r="E8" s="132"/>
      <c r="F8" s="132"/>
      <c r="G8" s="132"/>
      <c r="H8" s="133"/>
      <c r="I8" s="132"/>
      <c r="J8" s="134"/>
      <c r="K8" s="82"/>
      <c r="L8" s="95"/>
      <c r="M8" s="142"/>
      <c r="N8" s="142"/>
      <c r="O8" s="142"/>
    </row>
    <row r="9" spans="1:16" s="124" customFormat="1" ht="15.75" x14ac:dyDescent="0.25">
      <c r="B9" s="125"/>
      <c r="C9" s="97" t="str">
        <f>DATEN!F9</f>
        <v>Arbeitgeberattraktivität</v>
      </c>
      <c r="D9" s="98"/>
      <c r="E9" s="98"/>
      <c r="F9" s="98"/>
      <c r="G9" s="99" t="str">
        <f>DATEN!N2</f>
        <v>ja</v>
      </c>
      <c r="H9" s="98"/>
      <c r="I9" s="99" t="str">
        <f>DATEN!N3</f>
        <v>nein</v>
      </c>
      <c r="J9" s="100"/>
      <c r="L9" s="127"/>
      <c r="M9" s="143"/>
      <c r="N9" s="143"/>
      <c r="O9" s="143"/>
    </row>
    <row r="10" spans="1:16" s="79" customFormat="1" ht="10.5" customHeight="1" x14ac:dyDescent="0.2">
      <c r="B10" s="128"/>
      <c r="C10" s="131"/>
      <c r="D10" s="132"/>
      <c r="E10" s="132"/>
      <c r="F10" s="132"/>
      <c r="G10" s="132"/>
      <c r="H10" s="133"/>
      <c r="I10" s="132"/>
      <c r="J10" s="134"/>
      <c r="K10" s="82"/>
      <c r="L10" s="95"/>
      <c r="M10" s="142"/>
      <c r="N10" s="142"/>
      <c r="O10" s="142"/>
    </row>
    <row r="11" spans="1:16" ht="50.1" customHeight="1" x14ac:dyDescent="0.2">
      <c r="A11" s="107"/>
      <c r="B11" s="108" t="str">
        <f>DATEN!G3</f>
        <v>Z2</v>
      </c>
      <c r="C11" s="164" t="str">
        <f>DATEN!F14</f>
        <v>Wir möchten nicht nur attraktive Arbeitsbedingungen bieten, sondern das auch aktiv und intensiv an unsere Zielgruppen kommunizieren.</v>
      </c>
      <c r="D11" s="165"/>
      <c r="E11" s="166"/>
      <c r="F11" s="110"/>
      <c r="G11" s="123"/>
      <c r="H11" s="129"/>
      <c r="I11" s="123"/>
      <c r="J11" s="106"/>
      <c r="L11" s="95"/>
      <c r="M11" s="141" t="b">
        <f>IF(I11="x",FALSE(),IF(G11&lt;&gt;"x",FALSE(),TRUE()))</f>
        <v>0</v>
      </c>
      <c r="N11" s="141" t="b">
        <f>IF(G11="x",FALSE(),IF(I11&lt;&gt;"x",FALSE(),TRUE()))</f>
        <v>0</v>
      </c>
      <c r="O11" s="141" t="b">
        <f>IF(OR(AND(M11=TRUE,N11=FALSE),AND(M11=FALSE,N11=TRUE)),TRUE,FALSE)</f>
        <v>0</v>
      </c>
      <c r="P11" s="130"/>
    </row>
    <row r="12" spans="1:16" s="79" customFormat="1" ht="10.5" customHeight="1" x14ac:dyDescent="0.2">
      <c r="B12" s="128"/>
      <c r="C12" s="131"/>
      <c r="D12" s="132"/>
      <c r="E12" s="132"/>
      <c r="F12" s="132"/>
      <c r="G12" s="132"/>
      <c r="H12" s="133"/>
      <c r="I12" s="132"/>
      <c r="J12" s="134"/>
      <c r="K12" s="82"/>
      <c r="L12" s="95"/>
      <c r="M12" s="142"/>
      <c r="N12" s="142"/>
      <c r="O12" s="142"/>
    </row>
    <row r="13" spans="1:16" s="124" customFormat="1" ht="15.75" x14ac:dyDescent="0.25">
      <c r="B13" s="125"/>
      <c r="C13" s="97" t="str">
        <f>DATEN!F10</f>
        <v>Standortattraktivität und -bewusstsein</v>
      </c>
      <c r="D13" s="98"/>
      <c r="E13" s="98"/>
      <c r="F13" s="98"/>
      <c r="G13" s="99" t="str">
        <f>DATEN!N2</f>
        <v>ja</v>
      </c>
      <c r="H13" s="98"/>
      <c r="I13" s="99" t="str">
        <f>DATEN!N3</f>
        <v>nein</v>
      </c>
      <c r="J13" s="100"/>
      <c r="L13" s="127"/>
      <c r="M13" s="143"/>
      <c r="N13" s="143"/>
      <c r="O13" s="143"/>
    </row>
    <row r="14" spans="1:16" s="79" customFormat="1" ht="10.5" customHeight="1" x14ac:dyDescent="0.2">
      <c r="B14" s="128"/>
      <c r="C14" s="131"/>
      <c r="D14" s="132"/>
      <c r="E14" s="132"/>
      <c r="F14" s="132"/>
      <c r="G14" s="132"/>
      <c r="H14" s="133"/>
      <c r="I14" s="132"/>
      <c r="J14" s="134"/>
      <c r="K14" s="82"/>
      <c r="L14" s="95"/>
      <c r="M14" s="142"/>
      <c r="N14" s="142"/>
      <c r="O14" s="142"/>
    </row>
    <row r="15" spans="1:16" ht="50.1" customHeight="1" x14ac:dyDescent="0.2">
      <c r="A15" s="107"/>
      <c r="B15" s="108" t="str">
        <f>DATEN!G4</f>
        <v>Z3</v>
      </c>
      <c r="C15" s="164" t="str">
        <f>DATEN!F15</f>
        <v>Es ist uns wichtig, dass Absolventen, die sich bei uns bewerben, eine bewusste Entscheidung für den Unternehmensstandort treffen und sich mit diesem identifizieren können. Um dies zu erreichen, sind wir bereit, aktiv Massnahmen zu ergreifen.</v>
      </c>
      <c r="D15" s="165"/>
      <c r="E15" s="166"/>
      <c r="F15" s="110"/>
      <c r="G15" s="123"/>
      <c r="H15" s="129"/>
      <c r="I15" s="123"/>
      <c r="J15" s="106"/>
      <c r="L15" s="95"/>
      <c r="M15" s="141" t="b">
        <f>IF(I15="x",FALSE(),IF(G15&lt;&gt;"x",FALSE(),TRUE()))</f>
        <v>0</v>
      </c>
      <c r="N15" s="141" t="b">
        <f>IF(G15="x",FALSE(),IF(I15&lt;&gt;"x",FALSE(),TRUE()))</f>
        <v>0</v>
      </c>
      <c r="O15" s="141" t="b">
        <f>IF(OR(AND(M15=TRUE,N15=FALSE),AND(M15=FALSE,N15=TRUE)),TRUE,FALSE)</f>
        <v>0</v>
      </c>
      <c r="P15" s="130"/>
    </row>
    <row r="16" spans="1:16" s="79" customFormat="1" ht="10.5" customHeight="1" x14ac:dyDescent="0.2">
      <c r="B16" s="128"/>
      <c r="C16" s="131"/>
      <c r="D16" s="132"/>
      <c r="E16" s="132"/>
      <c r="F16" s="132"/>
      <c r="G16" s="132"/>
      <c r="H16" s="133"/>
      <c r="I16" s="132"/>
      <c r="J16" s="134"/>
      <c r="K16" s="82"/>
      <c r="L16" s="95"/>
      <c r="M16" s="142"/>
      <c r="N16" s="142"/>
      <c r="O16" s="142"/>
    </row>
    <row r="17" spans="1:16" s="124" customFormat="1" ht="15.75" x14ac:dyDescent="0.25">
      <c r="B17" s="125"/>
      <c r="C17" s="97" t="str">
        <f>DATEN!F11</f>
        <v>Effektivität (Bewerberzahl, -qualität, Anstellungserfolg)</v>
      </c>
      <c r="D17" s="98"/>
      <c r="E17" s="98"/>
      <c r="F17" s="98"/>
      <c r="G17" s="99" t="str">
        <f>DATEN!N2</f>
        <v>ja</v>
      </c>
      <c r="H17" s="98"/>
      <c r="I17" s="99" t="str">
        <f>DATEN!N3</f>
        <v>nein</v>
      </c>
      <c r="J17" s="100"/>
      <c r="L17" s="127"/>
      <c r="M17" s="143"/>
      <c r="N17" s="143"/>
      <c r="O17" s="143"/>
    </row>
    <row r="18" spans="1:16" s="79" customFormat="1" ht="10.5" customHeight="1" x14ac:dyDescent="0.2">
      <c r="B18" s="128"/>
      <c r="C18" s="131"/>
      <c r="D18" s="132"/>
      <c r="E18" s="132"/>
      <c r="F18" s="132"/>
      <c r="G18" s="132"/>
      <c r="H18" s="133"/>
      <c r="I18" s="132"/>
      <c r="J18" s="134"/>
      <c r="K18" s="82"/>
      <c r="L18" s="95"/>
      <c r="M18" s="142"/>
      <c r="N18" s="142"/>
      <c r="O18" s="142"/>
    </row>
    <row r="19" spans="1:16" ht="50.1" customHeight="1" x14ac:dyDescent="0.2">
      <c r="A19" s="107"/>
      <c r="B19" s="108" t="str">
        <f>DATEN!G5</f>
        <v>Z4</v>
      </c>
      <c r="C19" s="164" t="str">
        <f>DATEN!F16</f>
        <v>Wir möchten durch unsere Aktivitäten im Hochschulmarketing vor allem die Anzahl der Bewerber erhöhen.</v>
      </c>
      <c r="D19" s="165"/>
      <c r="E19" s="166"/>
      <c r="F19" s="110"/>
      <c r="G19" s="123"/>
      <c r="H19" s="129"/>
      <c r="I19" s="123"/>
      <c r="J19" s="106"/>
      <c r="L19" s="95"/>
      <c r="M19" s="141" t="b">
        <f>IF(I19="x",FALSE(),IF(G19&lt;&gt;"x",FALSE(),TRUE()))</f>
        <v>0</v>
      </c>
      <c r="N19" s="141" t="b">
        <f>IF(G19="x",FALSE(),IF(I19&lt;&gt;"x",FALSE(),TRUE()))</f>
        <v>0</v>
      </c>
      <c r="O19" s="141" t="b">
        <f>IF(OR(AND(M19=TRUE,N19=FALSE),AND(M19=FALSE,N19=TRUE)),TRUE,FALSE)</f>
        <v>0</v>
      </c>
      <c r="P19" s="130"/>
    </row>
    <row r="20" spans="1:16" s="79" customFormat="1" ht="10.5" customHeight="1" x14ac:dyDescent="0.2">
      <c r="B20" s="128"/>
      <c r="C20" s="131"/>
      <c r="D20" s="132"/>
      <c r="E20" s="132"/>
      <c r="F20" s="132"/>
      <c r="G20" s="132"/>
      <c r="H20" s="133"/>
      <c r="I20" s="132"/>
      <c r="J20" s="134"/>
      <c r="K20" s="82"/>
      <c r="L20" s="95"/>
      <c r="M20" s="142"/>
      <c r="N20" s="142"/>
      <c r="O20" s="144"/>
    </row>
    <row r="21" spans="1:16" ht="50.1" customHeight="1" x14ac:dyDescent="0.2">
      <c r="A21" s="107"/>
      <c r="B21" s="108" t="str">
        <f>DATEN!G6</f>
        <v>Z5</v>
      </c>
      <c r="C21" s="164" t="str">
        <f>DATEN!F17</f>
        <v>Wir möchten durch unsere Aktivitäten im Hochschulmarketing vor allem die Qualität bzw. Passgenauigkeit der Bewerber erhöhen.</v>
      </c>
      <c r="D21" s="165"/>
      <c r="E21" s="166"/>
      <c r="F21" s="110"/>
      <c r="G21" s="123"/>
      <c r="H21" s="129"/>
      <c r="I21" s="123"/>
      <c r="J21" s="106"/>
      <c r="L21" s="95"/>
      <c r="M21" s="141" t="b">
        <f>IF(I21="x",FALSE(),IF(G21&lt;&gt;"x",FALSE(),TRUE()))</f>
        <v>0</v>
      </c>
      <c r="N21" s="141" t="b">
        <f>IF(G21="x",FALSE(),IF(I21&lt;&gt;"x",FALSE(),TRUE()))</f>
        <v>0</v>
      </c>
      <c r="O21" s="141" t="b">
        <f>IF(OR(AND(M21=TRUE,N21=FALSE),AND(M21=FALSE,N21=TRUE)),TRUE,FALSE)</f>
        <v>0</v>
      </c>
      <c r="P21" s="130"/>
    </row>
    <row r="22" spans="1:16" ht="11.1" customHeight="1" thickBot="1" x14ac:dyDescent="0.25">
      <c r="B22" s="112"/>
      <c r="C22" s="113"/>
      <c r="D22" s="113"/>
      <c r="E22" s="113"/>
      <c r="F22" s="113"/>
      <c r="G22" s="113"/>
      <c r="H22" s="113"/>
      <c r="I22" s="113"/>
      <c r="J22" s="114"/>
    </row>
    <row r="23" spans="1:16" s="119" customFormat="1" ht="30" customHeight="1" x14ac:dyDescent="0.2">
      <c r="B23" s="115"/>
      <c r="C23" s="116"/>
      <c r="D23" s="117"/>
      <c r="E23" s="117"/>
      <c r="F23" s="117"/>
      <c r="G23" s="117"/>
      <c r="H23" s="117"/>
      <c r="I23" s="117"/>
      <c r="J23" s="117"/>
      <c r="K23" s="117"/>
      <c r="L23" s="117"/>
    </row>
    <row r="24" spans="1:16" s="119" customFormat="1" ht="30" customHeight="1" x14ac:dyDescent="0.2">
      <c r="B24" s="115"/>
      <c r="C24" s="116"/>
      <c r="D24" s="117"/>
      <c r="E24" s="117"/>
      <c r="F24" s="117"/>
      <c r="G24" s="117"/>
      <c r="H24" s="117"/>
      <c r="I24" s="117"/>
      <c r="J24" s="117"/>
      <c r="K24" s="117"/>
      <c r="L24" s="117"/>
    </row>
    <row r="25" spans="1:16" s="119" customFormat="1" ht="30" customHeight="1" x14ac:dyDescent="0.2">
      <c r="B25" s="115"/>
      <c r="C25" s="116"/>
      <c r="D25" s="117"/>
      <c r="E25" s="117"/>
      <c r="F25" s="117"/>
      <c r="G25" s="117"/>
      <c r="H25" s="117"/>
      <c r="I25" s="117"/>
      <c r="J25" s="117"/>
      <c r="K25" s="117"/>
      <c r="L25" s="117"/>
    </row>
    <row r="26" spans="1:16" s="119" customFormat="1" ht="30" customHeight="1" x14ac:dyDescent="0.2">
      <c r="B26" s="115"/>
      <c r="C26" s="116"/>
      <c r="D26" s="117"/>
      <c r="E26" s="117"/>
      <c r="F26" s="117"/>
      <c r="G26" s="117"/>
      <c r="H26" s="117"/>
      <c r="I26" s="117"/>
      <c r="J26" s="117"/>
      <c r="K26" s="117"/>
      <c r="L26" s="117"/>
    </row>
    <row r="27" spans="1:16" s="119" customFormat="1" ht="30" customHeight="1" x14ac:dyDescent="0.2">
      <c r="B27" s="115"/>
      <c r="C27" s="116"/>
      <c r="D27" s="117"/>
      <c r="E27" s="117"/>
      <c r="F27" s="117"/>
      <c r="G27" s="117"/>
      <c r="H27" s="117"/>
      <c r="I27" s="117"/>
      <c r="J27" s="117"/>
      <c r="K27" s="117"/>
      <c r="L27" s="117"/>
    </row>
    <row r="28" spans="1:16" s="119" customFormat="1" ht="30" customHeight="1" x14ac:dyDescent="0.2">
      <c r="B28" s="115"/>
      <c r="C28" s="116"/>
      <c r="D28" s="117"/>
      <c r="E28" s="117"/>
      <c r="F28" s="117"/>
      <c r="G28" s="117"/>
      <c r="H28" s="117"/>
      <c r="I28" s="117"/>
      <c r="J28" s="117"/>
      <c r="K28" s="117"/>
      <c r="L28" s="117"/>
    </row>
    <row r="29" spans="1:16" s="119" customFormat="1" ht="30" customHeight="1" x14ac:dyDescent="0.2">
      <c r="B29" s="115"/>
      <c r="C29" s="116"/>
      <c r="D29" s="117"/>
      <c r="E29" s="117"/>
      <c r="F29" s="117"/>
      <c r="G29" s="117"/>
      <c r="H29" s="117"/>
      <c r="I29" s="117"/>
      <c r="J29" s="117"/>
      <c r="K29" s="117"/>
      <c r="L29" s="117"/>
    </row>
    <row r="30" spans="1:16" s="119" customFormat="1" ht="30" customHeight="1" x14ac:dyDescent="0.2">
      <c r="B30" s="115"/>
      <c r="C30" s="116"/>
      <c r="D30" s="117"/>
      <c r="E30" s="117"/>
      <c r="F30" s="117"/>
      <c r="G30" s="117"/>
      <c r="H30" s="117"/>
      <c r="I30" s="117"/>
      <c r="J30" s="117"/>
      <c r="K30" s="117"/>
      <c r="L30" s="117"/>
    </row>
    <row r="31" spans="1:16" s="119" customFormat="1" ht="30" customHeight="1" x14ac:dyDescent="0.2">
      <c r="B31" s="115"/>
      <c r="C31" s="116"/>
      <c r="D31" s="117"/>
      <c r="E31" s="117"/>
      <c r="F31" s="117"/>
      <c r="G31" s="117"/>
      <c r="H31" s="117"/>
      <c r="I31" s="117"/>
      <c r="J31" s="117"/>
      <c r="K31" s="117"/>
      <c r="L31" s="117"/>
    </row>
    <row r="32" spans="1:16" s="119" customFormat="1" ht="30" customHeight="1" x14ac:dyDescent="0.2">
      <c r="B32" s="115"/>
      <c r="C32" s="116"/>
      <c r="D32" s="117"/>
      <c r="E32" s="117"/>
      <c r="F32" s="117"/>
      <c r="G32" s="117"/>
      <c r="H32" s="117"/>
      <c r="I32" s="117"/>
      <c r="J32" s="117"/>
      <c r="K32" s="117"/>
      <c r="L32" s="117"/>
    </row>
    <row r="33" spans="2:12" s="119" customFormat="1" ht="30" customHeight="1" x14ac:dyDescent="0.2">
      <c r="B33" s="115"/>
      <c r="C33" s="116"/>
      <c r="D33" s="117"/>
      <c r="E33" s="117"/>
      <c r="F33" s="117"/>
      <c r="G33" s="117"/>
      <c r="H33" s="117"/>
      <c r="I33" s="117"/>
      <c r="J33" s="117"/>
      <c r="K33" s="117"/>
      <c r="L33" s="117"/>
    </row>
    <row r="34" spans="2:12" s="119" customFormat="1" ht="30" customHeight="1" x14ac:dyDescent="0.2">
      <c r="B34" s="115"/>
      <c r="C34" s="116"/>
      <c r="D34" s="117"/>
      <c r="E34" s="117"/>
      <c r="F34" s="117"/>
      <c r="G34" s="117"/>
      <c r="H34" s="117"/>
      <c r="I34" s="117"/>
      <c r="J34" s="117"/>
      <c r="K34" s="117"/>
      <c r="L34" s="117"/>
    </row>
    <row r="35" spans="2:12" s="119" customFormat="1" ht="30" customHeight="1" x14ac:dyDescent="0.2">
      <c r="B35" s="115"/>
      <c r="C35" s="116"/>
      <c r="D35" s="117"/>
      <c r="E35" s="117"/>
      <c r="F35" s="117"/>
      <c r="G35" s="117"/>
      <c r="H35" s="117"/>
      <c r="I35" s="117"/>
      <c r="J35" s="117"/>
      <c r="K35" s="117"/>
      <c r="L35" s="117"/>
    </row>
    <row r="36" spans="2:12" s="119" customFormat="1" ht="30" customHeight="1" x14ac:dyDescent="0.2">
      <c r="B36" s="115"/>
      <c r="C36" s="116"/>
      <c r="D36" s="117"/>
      <c r="E36" s="117"/>
      <c r="F36" s="117"/>
      <c r="G36" s="117"/>
      <c r="H36" s="117"/>
      <c r="I36" s="117"/>
      <c r="J36" s="117"/>
      <c r="K36" s="117"/>
      <c r="L36" s="117"/>
    </row>
    <row r="37" spans="2:12" s="119" customFormat="1" ht="30" customHeight="1" x14ac:dyDescent="0.2">
      <c r="B37" s="115"/>
      <c r="C37" s="116"/>
      <c r="D37" s="117"/>
      <c r="E37" s="117"/>
      <c r="F37" s="117"/>
      <c r="G37" s="117"/>
      <c r="H37" s="117"/>
      <c r="I37" s="117"/>
      <c r="J37" s="117"/>
      <c r="K37" s="117"/>
      <c r="L37" s="117"/>
    </row>
    <row r="38" spans="2:12" s="119" customFormat="1" ht="30" customHeight="1" x14ac:dyDescent="0.2">
      <c r="B38" s="115"/>
      <c r="C38" s="116"/>
      <c r="D38" s="117"/>
      <c r="E38" s="117"/>
      <c r="F38" s="117"/>
      <c r="G38" s="117"/>
      <c r="H38" s="117"/>
      <c r="I38" s="117"/>
      <c r="J38" s="117"/>
      <c r="K38" s="117"/>
      <c r="L38" s="117"/>
    </row>
  </sheetData>
  <sheetProtection password="D40C" sheet="1" objects="1" scenarios="1" selectLockedCells="1"/>
  <mergeCells count="5">
    <mergeCell ref="C7:E7"/>
    <mergeCell ref="C11:E11"/>
    <mergeCell ref="C15:E15"/>
    <mergeCell ref="C19:E19"/>
    <mergeCell ref="C21:E21"/>
  </mergeCells>
  <dataValidations count="2">
    <dataValidation type="custom" operator="equal" allowBlank="1" showDropDown="1" showInputMessage="1" showErrorMessage="1" errorTitle="Fehlermeldung" error="Markieren Sie das zutreffende mit dem Zeichen &quot;x&quot; an!_x000a_Geben Sie nur ein Zeichen &quot;x&quot; pro Instrument an!" sqref="I7 I11 I15 I19 I21">
      <formula1>AND(I7="x",O7=FALSE())</formula1>
    </dataValidation>
    <dataValidation type="custom" operator="equal" allowBlank="1" showDropDown="1" showInputMessage="1" showErrorMessage="1" errorTitle="Fehlermeldung" error="Markieren Sie das zutreffende mit dem Zeichen &quot;x&quot; an!_x000a_Geben Sie nur ein Zeichen &quot;x&quot; pro Instrument an!" sqref="G7 G11 G15 G19 G21">
      <formula1>AND(G7="x",O7=FALSE())</formula1>
    </dataValidation>
  </dataValidations>
  <hyperlinks>
    <hyperlink ref="D2" r:id="rId1" display="Info"/>
  </hyperlinks>
  <pageMargins left="0.78740157480314965" right="0.39370078740157483" top="0.98425196850393704" bottom="0.98425196850393704" header="0.51181102362204722" footer="0.51181102362204722"/>
  <pageSetup paperSize="9" scale="55" fitToHeight="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7409" r:id="rId5" name="Button 1">
              <controlPr defaultSize="0" print="0" autoFill="0" autoPict="0" macro="[0]!Fragebogen2">
                <anchor moveWithCells="1" sizeWithCells="1">
                  <from>
                    <xdr:col>10</xdr:col>
                    <xdr:colOff>104775</xdr:colOff>
                    <xdr:row>1</xdr:row>
                    <xdr:rowOff>19050</xdr:rowOff>
                  </from>
                  <to>
                    <xdr:col>12</xdr:col>
                    <xdr:colOff>0</xdr:colOff>
                    <xdr:row>1</xdr:row>
                    <xdr:rowOff>438150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P40"/>
  <sheetViews>
    <sheetView showGridLines="0" zoomScale="80" zoomScaleNormal="80" zoomScaleSheetLayoutView="31" workbookViewId="0">
      <selection activeCell="E7" sqref="E7"/>
    </sheetView>
  </sheetViews>
  <sheetFormatPr baseColWidth="10" defaultRowHeight="30" customHeight="1" x14ac:dyDescent="0.2"/>
  <cols>
    <col min="1" max="1" width="2.140625" style="101" customWidth="1"/>
    <col min="2" max="2" width="5.7109375" style="120" customWidth="1"/>
    <col min="3" max="3" width="70.7109375" style="121" customWidth="1"/>
    <col min="4" max="4" width="6.7109375" style="111" customWidth="1"/>
    <col min="5" max="5" width="20.7109375" style="111" customWidth="1"/>
    <col min="6" max="6" width="6.7109375" style="111" customWidth="1"/>
    <col min="7" max="7" width="20.7109375" style="111" customWidth="1"/>
    <col min="8" max="8" width="6.7109375" style="111" customWidth="1"/>
    <col min="9" max="9" width="20.7109375" style="111" customWidth="1"/>
    <col min="10" max="10" width="5.7109375" style="111" customWidth="1"/>
    <col min="11" max="11" width="2.85546875" style="111" customWidth="1"/>
    <col min="12" max="12" width="13.7109375" style="111" customWidth="1"/>
    <col min="13" max="15" width="11.42578125" style="101" hidden="1" customWidth="1"/>
    <col min="16" max="16384" width="11.42578125" style="101"/>
  </cols>
  <sheetData>
    <row r="1" spans="1:16" s="79" customFormat="1" ht="11.1" customHeight="1" thickBot="1" x14ac:dyDescent="0.25">
      <c r="B1" s="80"/>
      <c r="C1" s="81"/>
      <c r="D1" s="82"/>
      <c r="E1" s="82"/>
      <c r="F1" s="82"/>
      <c r="G1" s="82"/>
      <c r="H1" s="82"/>
      <c r="I1" s="82"/>
      <c r="J1" s="82"/>
      <c r="K1" s="82"/>
      <c r="L1" s="82"/>
    </row>
    <row r="2" spans="1:16" s="79" customFormat="1" ht="39.950000000000003" customHeight="1" thickTop="1" thickBot="1" x14ac:dyDescent="0.25">
      <c r="B2" s="84"/>
      <c r="C2" s="85" t="str">
        <f>DATEN!I1</f>
        <v>Anforderungen</v>
      </c>
      <c r="D2" s="86"/>
      <c r="E2" s="86"/>
      <c r="F2" s="5" t="str">
        <f>DATEN!A6</f>
        <v>Info</v>
      </c>
      <c r="G2" s="86"/>
      <c r="H2" s="87"/>
      <c r="I2" s="86"/>
      <c r="J2" s="89" t="str">
        <f>DATEN!A7</f>
        <v>zutreffende mit x markieren</v>
      </c>
      <c r="K2" s="90"/>
      <c r="L2" s="82"/>
      <c r="M2" s="151" t="b">
        <f>AND(E7="",E11="",E15="",E19="",E23="",G7="",G11="",G15="",G19="",G23="",I15="")</f>
        <v>1</v>
      </c>
      <c r="N2" s="101" t="s">
        <v>130</v>
      </c>
      <c r="O2" s="142"/>
      <c r="P2" s="142"/>
    </row>
    <row r="3" spans="1:16" s="79" customFormat="1" ht="11.1" customHeight="1" thickTop="1" thickBot="1" x14ac:dyDescent="0.25">
      <c r="B3" s="80"/>
      <c r="C3" s="91"/>
      <c r="D3" s="81"/>
      <c r="E3" s="81"/>
      <c r="F3" s="81"/>
      <c r="G3" s="81"/>
      <c r="H3" s="81"/>
      <c r="I3" s="81"/>
      <c r="J3" s="82"/>
      <c r="K3" s="82"/>
      <c r="L3" s="82"/>
      <c r="M3" s="142"/>
      <c r="N3" s="142"/>
      <c r="O3" s="142"/>
      <c r="P3" s="142"/>
    </row>
    <row r="4" spans="1:16" s="79" customFormat="1" ht="11.1" customHeight="1" x14ac:dyDescent="0.2">
      <c r="B4" s="135"/>
      <c r="C4" s="93"/>
      <c r="D4" s="93"/>
      <c r="E4" s="93"/>
      <c r="F4" s="93"/>
      <c r="G4" s="93"/>
      <c r="H4" s="93"/>
      <c r="I4" s="93"/>
      <c r="J4" s="94"/>
      <c r="K4" s="82"/>
      <c r="L4" s="95"/>
      <c r="M4" s="142"/>
      <c r="N4" s="142"/>
      <c r="O4" s="142"/>
      <c r="P4" s="142"/>
    </row>
    <row r="5" spans="1:16" s="124" customFormat="1" ht="15.75" x14ac:dyDescent="0.25">
      <c r="B5" s="125"/>
      <c r="C5" s="97" t="str">
        <f>DATEN!I2</f>
        <v>Benötigte Spezialisierungen</v>
      </c>
      <c r="D5" s="98"/>
      <c r="E5" s="99" t="str">
        <f>DATEN!P2</f>
        <v>ja</v>
      </c>
      <c r="F5" s="98"/>
      <c r="G5" s="99" t="str">
        <f>DATEN!P3</f>
        <v>nein</v>
      </c>
      <c r="H5" s="98"/>
      <c r="I5" s="99"/>
      <c r="J5" s="100"/>
      <c r="L5" s="127"/>
      <c r="M5" s="143"/>
      <c r="N5" s="143"/>
      <c r="O5" s="143"/>
      <c r="P5" s="143"/>
    </row>
    <row r="6" spans="1:16" s="79" customFormat="1" ht="10.5" customHeight="1" x14ac:dyDescent="0.2">
      <c r="B6" s="128"/>
      <c r="C6" s="131"/>
      <c r="D6" s="132"/>
      <c r="E6" s="132"/>
      <c r="F6" s="133"/>
      <c r="G6" s="132"/>
      <c r="H6" s="133"/>
      <c r="I6" s="132"/>
      <c r="J6" s="134"/>
      <c r="K6" s="82"/>
      <c r="L6" s="95"/>
      <c r="M6" s="142"/>
      <c r="N6" s="142"/>
      <c r="O6" s="142"/>
      <c r="P6" s="142"/>
    </row>
    <row r="7" spans="1:16" ht="39.950000000000003" customHeight="1" x14ac:dyDescent="0.2">
      <c r="A7" s="107"/>
      <c r="B7" s="108" t="str">
        <f>DATEN!J2</f>
        <v>A1</v>
      </c>
      <c r="C7" s="109" t="str">
        <f>DATEN!I14</f>
        <v>Benötigen Sie innerhalb der Studienrichtungen (z.B. Ingenieurwissenschaften) mehrheitlich Hochschulabsolventen mit Spezialisierungen (z. B. Maschinenbauingenieur Fachrichtung Fahrzeugbau)?</v>
      </c>
      <c r="D7" s="110"/>
      <c r="E7" s="123"/>
      <c r="F7" s="129"/>
      <c r="G7" s="123"/>
      <c r="H7" s="129"/>
      <c r="I7" s="104"/>
      <c r="J7" s="106"/>
      <c r="L7" s="95"/>
      <c r="M7" s="141" t="b">
        <f>IF(G7="x",FALSE(),IF(E7&lt;&gt;"x",FALSE(),TRUE()))</f>
        <v>0</v>
      </c>
      <c r="N7" s="141" t="b">
        <f>IF(E7="x",FALSE(),IF(G7&lt;&gt;"x",FALSE(),TRUE()))</f>
        <v>0</v>
      </c>
      <c r="O7" s="141" t="b">
        <f>IF(OR(AND(M7=TRUE,N7=FALSE),AND(M7=FALSE,N7=TRUE)),TRUE,FALSE)</f>
        <v>0</v>
      </c>
      <c r="P7" s="145"/>
    </row>
    <row r="8" spans="1:16" s="79" customFormat="1" ht="10.5" customHeight="1" x14ac:dyDescent="0.2">
      <c r="B8" s="128"/>
      <c r="C8" s="131"/>
      <c r="D8" s="132"/>
      <c r="E8" s="132"/>
      <c r="F8" s="133"/>
      <c r="G8" s="132"/>
      <c r="H8" s="133"/>
      <c r="I8" s="132"/>
      <c r="J8" s="134"/>
      <c r="K8" s="82"/>
      <c r="L8" s="95"/>
      <c r="M8" s="142"/>
      <c r="N8" s="142"/>
      <c r="O8" s="142"/>
      <c r="P8" s="142"/>
    </row>
    <row r="9" spans="1:16" s="124" customFormat="1" ht="15.75" x14ac:dyDescent="0.25">
      <c r="B9" s="125"/>
      <c r="C9" s="97" t="str">
        <f>DATEN!I3</f>
        <v>Rekrutierungsradius</v>
      </c>
      <c r="D9" s="98"/>
      <c r="E9" s="99" t="str">
        <f>DATEN!P4</f>
        <v>regional</v>
      </c>
      <c r="F9" s="98"/>
      <c r="G9" s="99" t="str">
        <f>DATEN!P5</f>
        <v>überregional</v>
      </c>
      <c r="H9" s="98"/>
      <c r="I9" s="136"/>
      <c r="J9" s="100"/>
      <c r="L9" s="127"/>
      <c r="M9" s="143"/>
      <c r="N9" s="143"/>
      <c r="O9" s="143"/>
      <c r="P9" s="143"/>
    </row>
    <row r="10" spans="1:16" s="79" customFormat="1" ht="10.5" customHeight="1" x14ac:dyDescent="0.2">
      <c r="B10" s="128"/>
      <c r="C10" s="131"/>
      <c r="D10" s="132"/>
      <c r="E10" s="132"/>
      <c r="F10" s="133"/>
      <c r="G10" s="132"/>
      <c r="H10" s="133"/>
      <c r="I10" s="132"/>
      <c r="J10" s="134"/>
      <c r="K10" s="82"/>
      <c r="L10" s="95"/>
      <c r="M10" s="142"/>
      <c r="N10" s="142"/>
      <c r="O10" s="142"/>
      <c r="P10" s="142"/>
    </row>
    <row r="11" spans="1:16" ht="39.950000000000003" customHeight="1" x14ac:dyDescent="0.2">
      <c r="A11" s="107"/>
      <c r="B11" s="108" t="str">
        <f>DATEN!J3</f>
        <v>A2</v>
      </c>
      <c r="C11" s="109" t="str">
        <f>DATEN!I15</f>
        <v>Wo möchten Sie mehrheitlich Hochschulabsolventen rekrutieren, um Ihren zukünftigen Bedarf zu decken?</v>
      </c>
      <c r="D11" s="110"/>
      <c r="E11" s="123"/>
      <c r="F11" s="129"/>
      <c r="G11" s="123"/>
      <c r="H11" s="129"/>
      <c r="I11" s="104"/>
      <c r="J11" s="106"/>
      <c r="L11" s="95"/>
      <c r="M11" s="141" t="b">
        <f>IF(G11="x",FALSE(),IF(E11&lt;&gt;"x",FALSE(),TRUE()))</f>
        <v>0</v>
      </c>
      <c r="N11" s="141" t="b">
        <f>IF(E11="x",FALSE(),IF(G11&lt;&gt;"x",FALSE(),TRUE()))</f>
        <v>0</v>
      </c>
      <c r="O11" s="141" t="b">
        <f>IF(OR(AND(M11=TRUE,N11=FALSE),AND(M11=FALSE,N11=TRUE)),TRUE,FALSE)</f>
        <v>0</v>
      </c>
      <c r="P11" s="145"/>
    </row>
    <row r="12" spans="1:16" s="79" customFormat="1" ht="10.5" customHeight="1" x14ac:dyDescent="0.2">
      <c r="B12" s="128"/>
      <c r="C12" s="131"/>
      <c r="D12" s="132"/>
      <c r="E12" s="132"/>
      <c r="F12" s="133"/>
      <c r="G12" s="132"/>
      <c r="H12" s="133"/>
      <c r="I12" s="132"/>
      <c r="J12" s="134"/>
      <c r="K12" s="82"/>
      <c r="L12" s="95"/>
      <c r="M12" s="142"/>
      <c r="N12" s="142"/>
      <c r="O12" s="142"/>
      <c r="P12" s="142"/>
    </row>
    <row r="13" spans="1:16" s="124" customFormat="1" ht="47.25" x14ac:dyDescent="0.25">
      <c r="B13" s="125"/>
      <c r="C13" s="97" t="str">
        <f>DATEN!I4</f>
        <v>Zeitliche Lage und Wirkung</v>
      </c>
      <c r="D13" s="98"/>
      <c r="E13" s="137" t="str">
        <f>DATEN!P6</f>
        <v>während des Studiums</v>
      </c>
      <c r="F13" s="98"/>
      <c r="G13" s="137" t="str">
        <f>DATEN!P7</f>
        <v>kurz vor bzw. bei Abschluss des Studiums</v>
      </c>
      <c r="H13" s="98"/>
      <c r="I13" s="137" t="str">
        <f>DATEN!P8</f>
        <v>nach Abschluss des Studiums (z.B. Alumni)</v>
      </c>
      <c r="J13" s="100"/>
      <c r="L13" s="127"/>
      <c r="M13" s="143"/>
      <c r="N13" s="143"/>
      <c r="O13" s="143"/>
      <c r="P13" s="143"/>
    </row>
    <row r="14" spans="1:16" s="79" customFormat="1" ht="10.5" customHeight="1" x14ac:dyDescent="0.2">
      <c r="B14" s="128"/>
      <c r="C14" s="131"/>
      <c r="D14" s="132"/>
      <c r="E14" s="132"/>
      <c r="F14" s="133"/>
      <c r="G14" s="132"/>
      <c r="H14" s="133"/>
      <c r="I14" s="132"/>
      <c r="J14" s="134"/>
      <c r="K14" s="82"/>
      <c r="L14" s="95"/>
      <c r="M14" s="142"/>
      <c r="N14" s="142"/>
      <c r="O14" s="142"/>
      <c r="P14" s="142"/>
    </row>
    <row r="15" spans="1:16" ht="39.950000000000003" customHeight="1" x14ac:dyDescent="0.2">
      <c r="A15" s="107"/>
      <c r="B15" s="108" t="str">
        <f>DATEN!J4</f>
        <v>A3</v>
      </c>
      <c r="C15" s="109" t="str">
        <f>DATEN!I16</f>
        <v>Zu welchem Zeitpunkt möchten Sie zur Deckung Ihres zukünftigen Bedarfs mit Hochschulabsolventen in Konatkt treten (Mehrfachantworten möglich)?</v>
      </c>
      <c r="D15" s="110"/>
      <c r="E15" s="123"/>
      <c r="F15" s="129"/>
      <c r="G15" s="123"/>
      <c r="H15" s="129"/>
      <c r="I15" s="123"/>
      <c r="J15" s="106"/>
      <c r="L15" s="95"/>
      <c r="M15" s="145"/>
      <c r="N15" s="145"/>
      <c r="O15" s="145"/>
      <c r="P15" s="145"/>
    </row>
    <row r="16" spans="1:16" s="79" customFormat="1" ht="10.5" customHeight="1" x14ac:dyDescent="0.2">
      <c r="B16" s="128"/>
      <c r="C16" s="131"/>
      <c r="D16" s="132"/>
      <c r="E16" s="132"/>
      <c r="F16" s="133"/>
      <c r="G16" s="132"/>
      <c r="H16" s="133"/>
      <c r="I16" s="132"/>
      <c r="J16" s="134"/>
      <c r="K16" s="82"/>
      <c r="L16" s="95"/>
      <c r="M16" s="142"/>
      <c r="N16" s="142"/>
      <c r="O16" s="142"/>
      <c r="P16" s="142"/>
    </row>
    <row r="17" spans="1:16" s="124" customFormat="1" ht="31.5" x14ac:dyDescent="0.25">
      <c r="B17" s="125"/>
      <c r="C17" s="97" t="str">
        <f>DATEN!I5</f>
        <v>Zeitliche Ausrichtung</v>
      </c>
      <c r="D17" s="98"/>
      <c r="E17" s="137" t="str">
        <f>DATEN!P9</f>
        <v>kurzfristig wirksam</v>
      </c>
      <c r="F17" s="98"/>
      <c r="G17" s="137" t="str">
        <f>DATEN!P10</f>
        <v>langfristig 
 wirksam</v>
      </c>
      <c r="H17" s="98"/>
      <c r="I17" s="136"/>
      <c r="J17" s="100"/>
      <c r="L17" s="127"/>
      <c r="M17" s="143"/>
      <c r="N17" s="143"/>
      <c r="O17" s="143"/>
      <c r="P17" s="143"/>
    </row>
    <row r="18" spans="1:16" s="79" customFormat="1" ht="10.5" customHeight="1" x14ac:dyDescent="0.2">
      <c r="B18" s="128"/>
      <c r="C18" s="131"/>
      <c r="D18" s="132"/>
      <c r="E18" s="132"/>
      <c r="F18" s="133"/>
      <c r="G18" s="132"/>
      <c r="H18" s="133"/>
      <c r="I18" s="132"/>
      <c r="J18" s="134"/>
      <c r="K18" s="82"/>
      <c r="L18" s="95"/>
      <c r="M18" s="142"/>
      <c r="N18" s="142"/>
      <c r="O18" s="142"/>
      <c r="P18" s="142"/>
    </row>
    <row r="19" spans="1:16" ht="39.950000000000003" customHeight="1" x14ac:dyDescent="0.2">
      <c r="A19" s="107"/>
      <c r="B19" s="108" t="str">
        <f>DATEN!J5</f>
        <v>A4</v>
      </c>
      <c r="C19" s="109" t="str">
        <f>DATEN!I17</f>
        <v>Wie möchten Sie Ihre zukünftigen Aktivitäten im Hochschulmarketing hinsichtlich der zeitlichen Wirkung positionieren?</v>
      </c>
      <c r="D19" s="110"/>
      <c r="E19" s="123"/>
      <c r="F19" s="129"/>
      <c r="G19" s="123"/>
      <c r="H19" s="129"/>
      <c r="I19" s="104"/>
      <c r="J19" s="106"/>
      <c r="L19" s="95"/>
      <c r="M19" s="141" t="b">
        <f>IF(G19="x",FALSE(),IF(E19&lt;&gt;"x",FALSE(),TRUE()))</f>
        <v>0</v>
      </c>
      <c r="N19" s="141" t="b">
        <f>IF(E19="x",FALSE(),IF(G19&lt;&gt;"x",FALSE(),TRUE()))</f>
        <v>0</v>
      </c>
      <c r="O19" s="141" t="b">
        <f>IF(OR(AND(M19=TRUE,N19=FALSE),AND(M19=FALSE,N19=TRUE)),TRUE,FALSE)</f>
        <v>0</v>
      </c>
      <c r="P19" s="145"/>
    </row>
    <row r="20" spans="1:16" s="79" customFormat="1" ht="10.5" customHeight="1" x14ac:dyDescent="0.2">
      <c r="B20" s="128"/>
      <c r="C20" s="131"/>
      <c r="D20" s="132"/>
      <c r="E20" s="132"/>
      <c r="F20" s="133"/>
      <c r="G20" s="132"/>
      <c r="H20" s="133"/>
      <c r="I20" s="132"/>
      <c r="J20" s="134"/>
      <c r="K20" s="82"/>
      <c r="L20" s="95"/>
      <c r="M20" s="142"/>
      <c r="N20" s="142"/>
      <c r="O20" s="142"/>
      <c r="P20" s="142"/>
    </row>
    <row r="21" spans="1:16" s="124" customFormat="1" ht="47.25" x14ac:dyDescent="0.25">
      <c r="B21" s="125"/>
      <c r="C21" s="97" t="str">
        <f>DATEN!I6</f>
        <v>Restriktionen</v>
      </c>
      <c r="D21" s="98"/>
      <c r="E21" s="137" t="str">
        <f>DATEN!P11</f>
        <v xml:space="preserve">geringe 
finanzielle Ressourcen </v>
      </c>
      <c r="F21" s="98"/>
      <c r="G21" s="137" t="str">
        <f>DATEN!P12</f>
        <v>geringe 
zeitliche Ressourcen</v>
      </c>
      <c r="H21" s="98"/>
      <c r="I21" s="132"/>
      <c r="J21" s="100"/>
      <c r="L21" s="127"/>
      <c r="M21" s="143"/>
      <c r="N21" s="143"/>
      <c r="O21" s="143"/>
      <c r="P21" s="143"/>
    </row>
    <row r="22" spans="1:16" s="79" customFormat="1" ht="10.5" customHeight="1" x14ac:dyDescent="0.2">
      <c r="B22" s="128"/>
      <c r="C22" s="131"/>
      <c r="D22" s="132"/>
      <c r="E22" s="132"/>
      <c r="F22" s="133"/>
      <c r="G22" s="132"/>
      <c r="H22" s="133"/>
      <c r="I22" s="132"/>
      <c r="J22" s="134"/>
      <c r="K22" s="82"/>
      <c r="L22" s="95"/>
      <c r="M22" s="142"/>
      <c r="N22" s="142"/>
      <c r="O22" s="142"/>
      <c r="P22" s="142"/>
    </row>
    <row r="23" spans="1:16" ht="39.950000000000003" customHeight="1" x14ac:dyDescent="0.2">
      <c r="A23" s="107"/>
      <c r="B23" s="108" t="str">
        <f>DATEN!J6</f>
        <v>A5</v>
      </c>
      <c r="C23" s="109" t="str">
        <f>DATEN!I18</f>
        <v>Sofern Sie sich Restriktionen hinsichtlich der verfügbaren Ressourcen gegenüber sehen, geben Sie bitte an welcher Art (Mehrfachantworten möglich).</v>
      </c>
      <c r="D23" s="110"/>
      <c r="E23" s="123"/>
      <c r="F23" s="129"/>
      <c r="G23" s="123"/>
      <c r="H23" s="129"/>
      <c r="I23" s="104"/>
      <c r="J23" s="106"/>
      <c r="L23" s="95"/>
      <c r="M23" s="130"/>
      <c r="N23" s="130"/>
      <c r="O23" s="130"/>
      <c r="P23" s="145"/>
    </row>
    <row r="24" spans="1:16" ht="11.1" customHeight="1" thickBot="1" x14ac:dyDescent="0.25">
      <c r="B24" s="138"/>
      <c r="C24" s="139"/>
      <c r="D24" s="139"/>
      <c r="E24" s="139"/>
      <c r="F24" s="139"/>
      <c r="G24" s="139"/>
      <c r="H24" s="139"/>
      <c r="I24" s="139"/>
      <c r="J24" s="140"/>
    </row>
    <row r="25" spans="1:16" s="119" customFormat="1" ht="30" customHeight="1" x14ac:dyDescent="0.2">
      <c r="B25" s="115"/>
      <c r="C25" s="116"/>
      <c r="D25" s="117"/>
      <c r="E25" s="117"/>
      <c r="F25" s="117"/>
      <c r="G25" s="117"/>
      <c r="H25" s="117"/>
      <c r="I25" s="117"/>
      <c r="J25" s="117"/>
      <c r="K25" s="117"/>
      <c r="L25" s="117"/>
    </row>
    <row r="26" spans="1:16" s="119" customFormat="1" ht="30" customHeight="1" x14ac:dyDescent="0.2">
      <c r="B26" s="115"/>
      <c r="C26" s="116"/>
      <c r="D26" s="117"/>
      <c r="E26" s="117"/>
      <c r="F26" s="117"/>
      <c r="G26" s="117"/>
      <c r="H26" s="117"/>
      <c r="I26" s="117"/>
      <c r="J26" s="117"/>
      <c r="K26" s="117"/>
      <c r="L26" s="117"/>
    </row>
    <row r="27" spans="1:16" s="119" customFormat="1" ht="30" customHeight="1" x14ac:dyDescent="0.2">
      <c r="B27" s="115"/>
      <c r="C27" s="116"/>
      <c r="D27" s="117"/>
      <c r="E27" s="117"/>
      <c r="F27" s="117"/>
      <c r="G27" s="117"/>
      <c r="H27" s="117"/>
      <c r="I27" s="117"/>
      <c r="J27" s="117"/>
      <c r="K27" s="117"/>
      <c r="L27" s="117"/>
    </row>
    <row r="28" spans="1:16" s="119" customFormat="1" ht="30" customHeight="1" x14ac:dyDescent="0.2">
      <c r="B28" s="115"/>
      <c r="C28" s="116"/>
      <c r="D28" s="117"/>
      <c r="E28" s="117"/>
      <c r="F28" s="117"/>
      <c r="G28" s="117"/>
      <c r="H28" s="117"/>
      <c r="I28" s="117"/>
      <c r="J28" s="117"/>
      <c r="K28" s="117"/>
      <c r="L28" s="117"/>
    </row>
    <row r="29" spans="1:16" s="119" customFormat="1" ht="30" customHeight="1" x14ac:dyDescent="0.2">
      <c r="B29" s="115"/>
      <c r="C29" s="116"/>
      <c r="D29" s="117"/>
      <c r="E29" s="117"/>
      <c r="F29" s="117"/>
      <c r="G29" s="117"/>
      <c r="H29" s="117"/>
      <c r="I29" s="117"/>
      <c r="J29" s="117"/>
      <c r="K29" s="117"/>
      <c r="L29" s="117"/>
    </row>
    <row r="30" spans="1:16" s="119" customFormat="1" ht="30" customHeight="1" x14ac:dyDescent="0.2">
      <c r="B30" s="115"/>
      <c r="C30" s="116"/>
      <c r="D30" s="117"/>
      <c r="E30" s="117"/>
      <c r="F30" s="117"/>
      <c r="G30" s="117"/>
      <c r="H30" s="117"/>
      <c r="I30" s="117"/>
      <c r="J30" s="117"/>
      <c r="K30" s="117"/>
      <c r="L30" s="117"/>
    </row>
    <row r="31" spans="1:16" s="119" customFormat="1" ht="30" customHeight="1" x14ac:dyDescent="0.2">
      <c r="B31" s="115"/>
      <c r="C31" s="116"/>
      <c r="D31" s="117"/>
      <c r="E31" s="117"/>
      <c r="F31" s="117"/>
      <c r="G31" s="117"/>
      <c r="H31" s="117"/>
      <c r="I31" s="117"/>
      <c r="J31" s="117"/>
      <c r="K31" s="117"/>
      <c r="L31" s="117"/>
    </row>
    <row r="32" spans="1:16" s="119" customFormat="1" ht="30" customHeight="1" x14ac:dyDescent="0.2">
      <c r="B32" s="115"/>
      <c r="C32" s="116"/>
      <c r="D32" s="117"/>
      <c r="E32" s="117"/>
      <c r="F32" s="117"/>
      <c r="G32" s="117"/>
      <c r="H32" s="117"/>
      <c r="I32" s="117"/>
      <c r="J32" s="117"/>
      <c r="K32" s="117"/>
      <c r="L32" s="117"/>
    </row>
    <row r="33" spans="2:12" s="119" customFormat="1" ht="30" customHeight="1" x14ac:dyDescent="0.2">
      <c r="B33" s="115"/>
      <c r="C33" s="116"/>
      <c r="D33" s="117"/>
      <c r="E33" s="117"/>
      <c r="F33" s="117"/>
      <c r="G33" s="117"/>
      <c r="H33" s="117"/>
      <c r="I33" s="117"/>
      <c r="J33" s="117"/>
      <c r="K33" s="117"/>
      <c r="L33" s="117"/>
    </row>
    <row r="34" spans="2:12" s="119" customFormat="1" ht="30" customHeight="1" x14ac:dyDescent="0.2">
      <c r="B34" s="115"/>
      <c r="C34" s="116"/>
      <c r="D34" s="117"/>
      <c r="E34" s="117"/>
      <c r="F34" s="117"/>
      <c r="G34" s="117"/>
      <c r="H34" s="117"/>
      <c r="I34" s="117"/>
      <c r="J34" s="117"/>
      <c r="K34" s="117"/>
      <c r="L34" s="117"/>
    </row>
    <row r="35" spans="2:12" s="119" customFormat="1" ht="30" customHeight="1" x14ac:dyDescent="0.2">
      <c r="B35" s="115"/>
      <c r="C35" s="116"/>
      <c r="D35" s="117"/>
      <c r="E35" s="117"/>
      <c r="F35" s="117"/>
      <c r="G35" s="117"/>
      <c r="H35" s="117"/>
      <c r="I35" s="117"/>
      <c r="J35" s="117"/>
      <c r="K35" s="117"/>
      <c r="L35" s="117"/>
    </row>
    <row r="36" spans="2:12" s="119" customFormat="1" ht="30" customHeight="1" x14ac:dyDescent="0.2">
      <c r="B36" s="115"/>
      <c r="C36" s="116"/>
      <c r="D36" s="117"/>
      <c r="E36" s="117"/>
      <c r="F36" s="117"/>
      <c r="G36" s="117"/>
      <c r="H36" s="117"/>
      <c r="I36" s="117"/>
      <c r="J36" s="117"/>
      <c r="K36" s="117"/>
      <c r="L36" s="117"/>
    </row>
    <row r="37" spans="2:12" s="119" customFormat="1" ht="30" customHeight="1" x14ac:dyDescent="0.2">
      <c r="B37" s="115"/>
      <c r="C37" s="116"/>
      <c r="D37" s="117"/>
      <c r="E37" s="117"/>
      <c r="F37" s="117"/>
      <c r="G37" s="117"/>
      <c r="H37" s="117"/>
      <c r="I37" s="117"/>
      <c r="J37" s="117"/>
      <c r="K37" s="117"/>
      <c r="L37" s="117"/>
    </row>
    <row r="38" spans="2:12" s="119" customFormat="1" ht="30" customHeight="1" x14ac:dyDescent="0.2">
      <c r="B38" s="115"/>
      <c r="C38" s="116"/>
      <c r="D38" s="117"/>
      <c r="E38" s="117"/>
      <c r="F38" s="117"/>
      <c r="G38" s="117"/>
      <c r="H38" s="117"/>
      <c r="I38" s="117"/>
      <c r="J38" s="117"/>
      <c r="K38" s="117"/>
      <c r="L38" s="117"/>
    </row>
    <row r="39" spans="2:12" s="119" customFormat="1" ht="30" customHeight="1" x14ac:dyDescent="0.2">
      <c r="B39" s="115"/>
      <c r="C39" s="116"/>
      <c r="D39" s="117"/>
      <c r="E39" s="117"/>
      <c r="F39" s="117"/>
      <c r="G39" s="117"/>
      <c r="H39" s="117"/>
      <c r="I39" s="117"/>
      <c r="J39" s="117"/>
      <c r="K39" s="117"/>
      <c r="L39" s="117"/>
    </row>
    <row r="40" spans="2:12" s="119" customFormat="1" ht="30" customHeight="1" x14ac:dyDescent="0.2">
      <c r="B40" s="115"/>
      <c r="C40" s="116"/>
      <c r="D40" s="117"/>
      <c r="E40" s="117"/>
      <c r="F40" s="117"/>
      <c r="G40" s="117"/>
      <c r="H40" s="117"/>
      <c r="I40" s="117"/>
      <c r="J40" s="117"/>
      <c r="K40" s="117"/>
      <c r="L40" s="117"/>
    </row>
  </sheetData>
  <sheetProtection password="D40C" sheet="1" objects="1" scenarios="1" selectLockedCells="1"/>
  <dataValidations count="3">
    <dataValidation type="list" operator="equal" allowBlank="1" showDropDown="1" showInputMessage="1" showErrorMessage="1" errorTitle="Fehlermeldung" error="Markieren Sie das zutreffende mit dem Zeichen &quot;x&quot; an!" sqref="E15 G15 E23 G23 I15">
      <formula1>"x"</formula1>
    </dataValidation>
    <dataValidation type="custom" operator="equal" allowBlank="1" showDropDown="1" showInputMessage="1" showErrorMessage="1" errorTitle="Fehlermeldung" error="Markieren Sie das zutreffende mit dem Zeichen &quot;x&quot; an!_x000a_Geben Sie nur ein Zeichen &quot;x&quot; pro Instrument an!" sqref="G7 G11 G19">
      <formula1>AND(G7="x",O7=FALSE())</formula1>
    </dataValidation>
    <dataValidation type="custom" operator="equal" allowBlank="1" showDropDown="1" showInputMessage="1" showErrorMessage="1" errorTitle="Fehlermeldung" error="Markieren Sie das zutreffende mit dem Zeichen &quot;x&quot; an!_x000a_Geben Sie nur ein Zeichen &quot;x&quot; pro Instrument an!" sqref="E7 E11 E19">
      <formula1>AND(E7="x",O7=FALSE())</formula1>
    </dataValidation>
  </dataValidations>
  <hyperlinks>
    <hyperlink ref="F2" r:id="rId1" display="Info"/>
  </hyperlinks>
  <pageMargins left="0.78740157480314965" right="0.39370078740157483" top="0.98425196850393704" bottom="0.98425196850393704" header="0.51181102362204722" footer="0.51181102362204722"/>
  <pageSetup paperSize="9" scale="52" fitToHeight="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8433" r:id="rId5" name="Button 1">
              <controlPr defaultSize="0" print="0" autoFill="0" autoPict="0" macro="[0]!Fragebogen3">
                <anchor moveWithCells="1" sizeWithCells="1">
                  <from>
                    <xdr:col>10</xdr:col>
                    <xdr:colOff>104775</xdr:colOff>
                    <xdr:row>1</xdr:row>
                    <xdr:rowOff>47625</xdr:rowOff>
                  </from>
                  <to>
                    <xdr:col>12</xdr:col>
                    <xdr:colOff>0</xdr:colOff>
                    <xdr:row>1</xdr:row>
                    <xdr:rowOff>466725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B39"/>
  <sheetViews>
    <sheetView showGridLines="0" workbookViewId="0"/>
  </sheetViews>
  <sheetFormatPr baseColWidth="10" defaultRowHeight="14.25" x14ac:dyDescent="0.2"/>
  <cols>
    <col min="1" max="1" width="3.7109375" style="24" customWidth="1"/>
    <col min="2" max="2" width="78.28515625" style="24" bestFit="1" customWidth="1"/>
    <col min="3" max="3" width="3.7109375" style="24" customWidth="1"/>
    <col min="4" max="13" width="11.42578125" style="24"/>
    <col min="14" max="14" width="3.7109375" style="24" customWidth="1"/>
    <col min="15" max="16" width="11.5703125" style="24" customWidth="1"/>
    <col min="17" max="18" width="11.42578125" style="24"/>
    <col min="19" max="21" width="16.7109375" style="24" customWidth="1"/>
    <col min="22" max="27" width="11.42578125" style="24"/>
    <col min="28" max="28" width="0" style="24" hidden="1" customWidth="1"/>
    <col min="29" max="16384" width="11.42578125" style="24"/>
  </cols>
  <sheetData>
    <row r="1" spans="1:28" ht="18" x14ac:dyDescent="0.25">
      <c r="A1" s="22" t="str">
        <f>DATEN!A2</f>
        <v>Hochschulmarketing</v>
      </c>
      <c r="B1" s="27"/>
    </row>
    <row r="2" spans="1:28" x14ac:dyDescent="0.2">
      <c r="A2" s="24" t="s">
        <v>76</v>
      </c>
      <c r="C2" s="70" t="str">
        <f>DATEN!R9</f>
        <v>Grad der Eignung*</v>
      </c>
      <c r="D2" s="62"/>
      <c r="E2" s="70" t="str">
        <f>DATEN!R2</f>
        <v xml:space="preserve">0% - 25% </v>
      </c>
      <c r="F2" s="61"/>
      <c r="G2" s="70" t="str">
        <f>DATEN!R3</f>
        <v xml:space="preserve">25% - 50% </v>
      </c>
      <c r="H2" s="69"/>
      <c r="I2" s="70" t="str">
        <f>DATEN!R4</f>
        <v xml:space="preserve">50% - 75% </v>
      </c>
      <c r="J2" s="59"/>
      <c r="K2" s="70" t="str">
        <f>DATEN!R5</f>
        <v>75% - 100%</v>
      </c>
    </row>
    <row r="4" spans="1:28" x14ac:dyDescent="0.2">
      <c r="D4" s="169" t="str">
        <f>DATEN!G2</f>
        <v>Z1</v>
      </c>
      <c r="E4" s="169"/>
      <c r="F4" s="169" t="str">
        <f>DATEN!G3</f>
        <v>Z2</v>
      </c>
      <c r="G4" s="169"/>
      <c r="H4" s="169" t="str">
        <f>DATEN!G4</f>
        <v>Z3</v>
      </c>
      <c r="I4" s="169"/>
      <c r="J4" s="169" t="str">
        <f>DATEN!G5</f>
        <v>Z4</v>
      </c>
      <c r="K4" s="169"/>
      <c r="L4" s="169" t="str">
        <f>DATEN!G6</f>
        <v>Z5</v>
      </c>
      <c r="M4" s="169"/>
      <c r="N4" s="46"/>
      <c r="O4" s="169" t="str">
        <f>DATEN!J2</f>
        <v>A1</v>
      </c>
      <c r="P4" s="169"/>
      <c r="Q4" s="169" t="str">
        <f>DATEN!J3</f>
        <v>A2</v>
      </c>
      <c r="R4" s="169"/>
      <c r="S4" s="169" t="str">
        <f>DATEN!J4</f>
        <v>A3</v>
      </c>
      <c r="T4" s="169"/>
      <c r="U4" s="169"/>
      <c r="V4" s="169" t="str">
        <f>DATEN!J5</f>
        <v>A4</v>
      </c>
      <c r="W4" s="169"/>
      <c r="X4" s="169" t="str">
        <f>DATEN!J6</f>
        <v>A5</v>
      </c>
      <c r="Y4" s="169"/>
      <c r="Z4" s="169"/>
    </row>
    <row r="5" spans="1:28" ht="15.75" x14ac:dyDescent="0.2">
      <c r="B5" s="47" t="str">
        <f>DATEN!R10</f>
        <v>Eigene Eingaben</v>
      </c>
      <c r="C5" s="48" t="s">
        <v>71</v>
      </c>
      <c r="D5" s="168" t="str">
        <f>DATEN!F1</f>
        <v>Zielsetzung</v>
      </c>
      <c r="E5" s="168"/>
      <c r="F5" s="168"/>
      <c r="G5" s="168"/>
      <c r="H5" s="168"/>
      <c r="I5" s="168"/>
      <c r="J5" s="168"/>
      <c r="K5" s="168"/>
      <c r="L5" s="168"/>
      <c r="M5" s="168"/>
      <c r="N5" s="26"/>
      <c r="O5" s="168" t="str">
        <f>DATEN!I1</f>
        <v>Anforderungen</v>
      </c>
      <c r="P5" s="168"/>
      <c r="Q5" s="168"/>
      <c r="R5" s="168"/>
      <c r="S5" s="168"/>
      <c r="T5" s="168"/>
      <c r="U5" s="168"/>
      <c r="V5" s="168"/>
      <c r="W5" s="168"/>
      <c r="X5" s="168"/>
      <c r="Y5" s="168"/>
      <c r="Z5" s="168"/>
    </row>
    <row r="6" spans="1:28" x14ac:dyDescent="0.2">
      <c r="B6" s="47" t="str">
        <f>DATEN!R11</f>
        <v>Voreinstellungen im Tool</v>
      </c>
      <c r="C6" s="49" t="s">
        <v>71</v>
      </c>
      <c r="D6" s="167" t="str">
        <f>DATEN!F2</f>
        <v>Bekanntheitsgrad</v>
      </c>
      <c r="E6" s="167"/>
      <c r="F6" s="40" t="str">
        <f>DATEN!F3</f>
        <v>Arbeitgeberattraktivität</v>
      </c>
      <c r="G6" s="40"/>
      <c r="H6" s="167" t="str">
        <f>DATEN!F4</f>
        <v>Standortattraktivität</v>
      </c>
      <c r="I6" s="167"/>
      <c r="J6" s="167" t="str">
        <f>DATEN!F5</f>
        <v>Effektivität - Anzahl</v>
      </c>
      <c r="K6" s="167"/>
      <c r="L6" s="167" t="str">
        <f>DATEN!F6</f>
        <v>Effektivität - Qualität</v>
      </c>
      <c r="M6" s="167"/>
      <c r="N6" s="41"/>
      <c r="O6" s="167" t="str">
        <f>DATEN!I2</f>
        <v>Benötigte Spezialisierungen</v>
      </c>
      <c r="P6" s="167"/>
      <c r="Q6" s="167" t="str">
        <f>DATEN!I3</f>
        <v>Rekrutierungsradius</v>
      </c>
      <c r="R6" s="167"/>
      <c r="S6" s="167" t="str">
        <f>DATEN!I4</f>
        <v>Zeitliche Lage und Wirkung</v>
      </c>
      <c r="T6" s="167"/>
      <c r="U6" s="167"/>
      <c r="V6" s="167" t="str">
        <f>DATEN!I5</f>
        <v>Zeitliche Ausrichtung</v>
      </c>
      <c r="W6" s="167"/>
      <c r="X6" s="167" t="str">
        <f>DATEN!I6</f>
        <v>Restriktionen</v>
      </c>
      <c r="Y6" s="167"/>
      <c r="Z6" s="167"/>
    </row>
    <row r="7" spans="1:28" ht="38.25" x14ac:dyDescent="0.2">
      <c r="B7" s="26"/>
      <c r="C7" s="26"/>
      <c r="D7" s="42" t="str">
        <f>DATEN!N2</f>
        <v>ja</v>
      </c>
      <c r="E7" s="42" t="str">
        <f>DATEN!N3</f>
        <v>nein</v>
      </c>
      <c r="F7" s="42" t="str">
        <f>DATEN!N2</f>
        <v>ja</v>
      </c>
      <c r="G7" s="42" t="str">
        <f>DATEN!N3</f>
        <v>nein</v>
      </c>
      <c r="H7" s="42" t="str">
        <f>DATEN!N2</f>
        <v>ja</v>
      </c>
      <c r="I7" s="42" t="str">
        <f>DATEN!N3</f>
        <v>nein</v>
      </c>
      <c r="J7" s="42" t="str">
        <f>DATEN!N2</f>
        <v>ja</v>
      </c>
      <c r="K7" s="42" t="str">
        <f>DATEN!N3</f>
        <v>nein</v>
      </c>
      <c r="L7" s="42" t="str">
        <f>DATEN!N2</f>
        <v>ja</v>
      </c>
      <c r="M7" s="42" t="str">
        <f>DATEN!N3</f>
        <v>nein</v>
      </c>
      <c r="N7" s="41"/>
      <c r="O7" s="78" t="str">
        <f>DATEN!P2</f>
        <v>ja</v>
      </c>
      <c r="P7" s="78" t="str">
        <f>DATEN!P3</f>
        <v>nein</v>
      </c>
      <c r="Q7" s="78" t="str">
        <f>DATEN!P4</f>
        <v>regional</v>
      </c>
      <c r="R7" s="78" t="str">
        <f>DATEN!P5</f>
        <v>überregional</v>
      </c>
      <c r="S7" s="78" t="str">
        <f>DATEN!P6</f>
        <v>während des Studiums</v>
      </c>
      <c r="T7" s="78" t="str">
        <f>DATEN!P7</f>
        <v>kurz vor bzw. bei Abschluss des Studiums</v>
      </c>
      <c r="U7" s="78" t="str">
        <f>DATEN!P8</f>
        <v>nach Abschluss des Studiums (z.B. Alumni)</v>
      </c>
      <c r="V7" s="78" t="str">
        <f>DATEN!P9</f>
        <v>kurzfristig wirksam</v>
      </c>
      <c r="W7" s="78" t="str">
        <f>DATEN!P10</f>
        <v>langfristig 
 wirksam</v>
      </c>
      <c r="X7" s="78" t="str">
        <f>DATEN!P11</f>
        <v xml:space="preserve">geringe 
finanzielle Ressourcen </v>
      </c>
      <c r="Y7" s="78" t="str">
        <f>DATEN!P12</f>
        <v>geringe 
zeitliche Ressourcen</v>
      </c>
      <c r="Z7" s="78" t="str">
        <f>DATEN!P13</f>
        <v>keine</v>
      </c>
    </row>
    <row r="8" spans="1:28" s="26" customFormat="1" ht="20.100000000000001" customHeight="1" x14ac:dyDescent="0.25">
      <c r="B8" s="37" t="str">
        <f>DATEN!C1</f>
        <v>Instrumente</v>
      </c>
      <c r="D8" s="43" t="str">
        <f>IF(Zielsetzung!$G$7="","",Zielsetzung!$G$7)</f>
        <v/>
      </c>
      <c r="E8" s="43" t="str">
        <f>IF(Zielsetzung!$I$7="","",Zielsetzung!$I$7)</f>
        <v/>
      </c>
      <c r="F8" s="43" t="str">
        <f>IF(Zielsetzung!$G$11="","",Zielsetzung!$G$11)</f>
        <v/>
      </c>
      <c r="G8" s="43" t="str">
        <f>IF(Zielsetzung!$I$11="","",Zielsetzung!$I$11)</f>
        <v/>
      </c>
      <c r="H8" s="43" t="str">
        <f>IF(Zielsetzung!$G$15="","",Zielsetzung!$G$15)</f>
        <v/>
      </c>
      <c r="I8" s="43" t="str">
        <f>IF(Zielsetzung!$I$15="","",Zielsetzung!$I$15)</f>
        <v/>
      </c>
      <c r="J8" s="43" t="str">
        <f>IF(Zielsetzung!$G$19="","",Zielsetzung!$G$19)</f>
        <v/>
      </c>
      <c r="K8" s="43" t="str">
        <f>IF(Zielsetzung!$I$19="","",Zielsetzung!$I$19)</f>
        <v/>
      </c>
      <c r="L8" s="43" t="str">
        <f>IF(Zielsetzung!$G$21="","",Zielsetzung!$G$21)</f>
        <v/>
      </c>
      <c r="M8" s="43" t="str">
        <f>IF(Zielsetzung!$I$21="","",Zielsetzung!$I$21)</f>
        <v/>
      </c>
      <c r="N8" s="44"/>
      <c r="O8" s="43" t="str">
        <f>IF(' Fragebogen (3)'!$E$7="","",' Fragebogen (3)'!$E$7)</f>
        <v/>
      </c>
      <c r="P8" s="43" t="str">
        <f>IF(' Fragebogen (3)'!$G$7="","",' Fragebogen (3)'!$G$7)</f>
        <v/>
      </c>
      <c r="Q8" s="43" t="str">
        <f>IF(' Fragebogen (3)'!$E$11="","",' Fragebogen (3)'!$E$11)</f>
        <v/>
      </c>
      <c r="R8" s="43" t="str">
        <f>IF(' Fragebogen (3)'!$G$11="","",' Fragebogen (3)'!$G$11)</f>
        <v/>
      </c>
      <c r="S8" s="43" t="str">
        <f>IF(' Fragebogen (3)'!$E$15="","",' Fragebogen (3)'!$E$15)</f>
        <v/>
      </c>
      <c r="T8" s="43" t="str">
        <f>IF(' Fragebogen (3)'!$G$15="","",' Fragebogen (3)'!$G$15)</f>
        <v/>
      </c>
      <c r="U8" s="43" t="str">
        <f>IF(' Fragebogen (3)'!$I$15="","",' Fragebogen (3)'!$I$15)</f>
        <v/>
      </c>
      <c r="V8" s="43" t="str">
        <f>IF(' Fragebogen (3)'!$E$19="","",' Fragebogen (3)'!$E$19)</f>
        <v/>
      </c>
      <c r="W8" s="43" t="str">
        <f>IF(' Fragebogen (3)'!$G$19="","",' Fragebogen (3)'!$G$19)</f>
        <v/>
      </c>
      <c r="X8" s="43" t="str">
        <f>IF(' Fragebogen (3)'!$E$23="","",' Fragebogen (3)'!$E$23)</f>
        <v/>
      </c>
      <c r="Y8" s="43" t="str">
        <f>IF(' Fragebogen (3)'!$G$23="","",' Fragebogen (3)'!$G$23)</f>
        <v/>
      </c>
      <c r="Z8" s="43" t="str">
        <f>IF(AND(X8="",Y8=""),"x","")</f>
        <v>x</v>
      </c>
      <c r="AB8" s="41" t="s">
        <v>130</v>
      </c>
    </row>
    <row r="9" spans="1:28" ht="20.100000000000001" customHeight="1" x14ac:dyDescent="0.2">
      <c r="A9" s="39" t="str">
        <f>DATEN!D2</f>
        <v>I01</v>
      </c>
      <c r="B9" s="40" t="str">
        <f>DATEN!C2</f>
        <v>Stellenanzeigen in Printmedien</v>
      </c>
      <c r="C9" s="26"/>
      <c r="D9" s="45" t="str">
        <f>IF(VORLAGE!G9="","",VORLAGE!G9)</f>
        <v/>
      </c>
      <c r="E9" s="45" t="str">
        <f>IF(VORLAGE!H9="","",VORLAGE!H9)</f>
        <v>x</v>
      </c>
      <c r="F9" s="45" t="str">
        <f>IF(VORLAGE!I9="","",VORLAGE!I9)</f>
        <v/>
      </c>
      <c r="G9" s="45" t="str">
        <f>IF(VORLAGE!J9="","",VORLAGE!J9)</f>
        <v>x</v>
      </c>
      <c r="H9" s="45" t="str">
        <f>IF(VORLAGE!K9="","",VORLAGE!K9)</f>
        <v/>
      </c>
      <c r="I9" s="45" t="str">
        <f>IF(VORLAGE!L9="","",VORLAGE!L9)</f>
        <v>x</v>
      </c>
      <c r="J9" s="45" t="str">
        <f>IF(VORLAGE!M9="","",VORLAGE!M9)</f>
        <v>x</v>
      </c>
      <c r="K9" s="45" t="str">
        <f>IF(VORLAGE!N9="","",VORLAGE!N9)</f>
        <v/>
      </c>
      <c r="L9" s="45" t="str">
        <f>IF(VORLAGE!O9="","",VORLAGE!O9)</f>
        <v/>
      </c>
      <c r="M9" s="45" t="str">
        <f>IF(VORLAGE!P9="","",VORLAGE!P9)</f>
        <v>x</v>
      </c>
      <c r="N9" s="41"/>
      <c r="O9" s="45" t="str">
        <f>IF(VORLAGE!R9="","",VORLAGE!R9)</f>
        <v>x</v>
      </c>
      <c r="P9" s="45" t="str">
        <f>IF(VORLAGE!S9="","",VORLAGE!S9)</f>
        <v>x</v>
      </c>
      <c r="Q9" s="45" t="str">
        <f>IF(VORLAGE!T9="","",VORLAGE!T9)</f>
        <v>x</v>
      </c>
      <c r="R9" s="45" t="str">
        <f>IF(VORLAGE!U9="","",VORLAGE!U9)</f>
        <v>x</v>
      </c>
      <c r="S9" s="45" t="str">
        <f>IF(VORLAGE!V9="","",VORLAGE!V9)</f>
        <v/>
      </c>
      <c r="T9" s="45" t="str">
        <f>IF(VORLAGE!W9="","",VORLAGE!W9)</f>
        <v>x</v>
      </c>
      <c r="U9" s="45" t="str">
        <f>IF(VORLAGE!X9="","",VORLAGE!X9)</f>
        <v>x</v>
      </c>
      <c r="V9" s="45" t="str">
        <f>IF(VORLAGE!Y9="","",VORLAGE!Y9)</f>
        <v>x</v>
      </c>
      <c r="W9" s="45" t="str">
        <f>IF(VORLAGE!Z9="","",VORLAGE!Z9)</f>
        <v/>
      </c>
      <c r="X9" s="45" t="str">
        <f>IF(VORLAGE!AA9="","",VORLAGE!AA9)</f>
        <v/>
      </c>
      <c r="Y9" s="45" t="str">
        <f>IF(VORLAGE!AB9="","",VORLAGE!AB9)</f>
        <v>x</v>
      </c>
      <c r="Z9" s="45" t="str">
        <f>IF(VORLAGE!AC9="","",VORLAGE!AC9)</f>
        <v>x</v>
      </c>
      <c r="AB9" s="153" t="b">
        <f>AND('HSM-Instrumente'!$M$2,Zielsetzung!$M$2,' Fragebogen (3)'!$M$2)</f>
        <v>1</v>
      </c>
    </row>
    <row r="10" spans="1:28" ht="20.100000000000001" customHeight="1" x14ac:dyDescent="0.2">
      <c r="A10" s="39" t="str">
        <f>DATEN!D3</f>
        <v>I02</v>
      </c>
      <c r="B10" s="40" t="str">
        <f>DATEN!C3</f>
        <v>Stellenanzeigen im Internet (z.B. studentenjobs.ch, students.ch, monster.ch, etc.)</v>
      </c>
      <c r="C10" s="26"/>
      <c r="D10" s="45" t="str">
        <f>IF(VORLAGE!G10="","",VORLAGE!G10)</f>
        <v/>
      </c>
      <c r="E10" s="45" t="str">
        <f>IF(VORLAGE!H10="","",VORLAGE!H10)</f>
        <v>x</v>
      </c>
      <c r="F10" s="45" t="str">
        <f>IF(VORLAGE!I10="","",VORLAGE!I10)</f>
        <v/>
      </c>
      <c r="G10" s="45" t="str">
        <f>IF(VORLAGE!J10="","",VORLAGE!J10)</f>
        <v>x</v>
      </c>
      <c r="H10" s="45" t="str">
        <f>IF(VORLAGE!K10="","",VORLAGE!K10)</f>
        <v/>
      </c>
      <c r="I10" s="45" t="str">
        <f>IF(VORLAGE!L10="","",VORLAGE!L10)</f>
        <v>x</v>
      </c>
      <c r="J10" s="45" t="str">
        <f>IF(VORLAGE!M10="","",VORLAGE!M10)</f>
        <v>x</v>
      </c>
      <c r="K10" s="45" t="str">
        <f>IF(VORLAGE!N10="","",VORLAGE!N10)</f>
        <v/>
      </c>
      <c r="L10" s="45" t="str">
        <f>IF(VORLAGE!O10="","",VORLAGE!O10)</f>
        <v/>
      </c>
      <c r="M10" s="45" t="str">
        <f>IF(VORLAGE!P10="","",VORLAGE!P10)</f>
        <v>x</v>
      </c>
      <c r="N10" s="41"/>
      <c r="O10" s="45" t="str">
        <f>IF(VORLAGE!R10="","",VORLAGE!R10)</f>
        <v>x</v>
      </c>
      <c r="P10" s="45" t="str">
        <f>IF(VORLAGE!S10="","",VORLAGE!S10)</f>
        <v>x</v>
      </c>
      <c r="Q10" s="45" t="str">
        <f>IF(VORLAGE!T10="","",VORLAGE!T10)</f>
        <v>x</v>
      </c>
      <c r="R10" s="45" t="str">
        <f>IF(VORLAGE!U10="","",VORLAGE!U10)</f>
        <v>x</v>
      </c>
      <c r="S10" s="45" t="str">
        <f>IF(VORLAGE!V10="","",VORLAGE!V10)</f>
        <v/>
      </c>
      <c r="T10" s="45" t="str">
        <f>IF(VORLAGE!W10="","",VORLAGE!W10)</f>
        <v>x</v>
      </c>
      <c r="U10" s="45" t="str">
        <f>IF(VORLAGE!X10="","",VORLAGE!X10)</f>
        <v>x</v>
      </c>
      <c r="V10" s="45" t="str">
        <f>IF(VORLAGE!Y10="","",VORLAGE!Y10)</f>
        <v>x</v>
      </c>
      <c r="W10" s="45" t="str">
        <f>IF(VORLAGE!Z10="","",VORLAGE!Z10)</f>
        <v/>
      </c>
      <c r="X10" s="45" t="str">
        <f>IF(VORLAGE!AA10="","",VORLAGE!AA10)</f>
        <v>x</v>
      </c>
      <c r="Y10" s="45" t="str">
        <f>IF(VORLAGE!AB10="","",VORLAGE!AB10)</f>
        <v>x</v>
      </c>
      <c r="Z10" s="45" t="str">
        <f>IF(VORLAGE!AC10="","",VORLAGE!AC10)</f>
        <v>x</v>
      </c>
      <c r="AB10" s="152"/>
    </row>
    <row r="11" spans="1:28" ht="20.100000000000001" customHeight="1" x14ac:dyDescent="0.2">
      <c r="A11" s="39" t="str">
        <f>DATEN!D4</f>
        <v>I03</v>
      </c>
      <c r="B11" s="40" t="str">
        <f>DATEN!C4</f>
        <v xml:space="preserve">Persönlicher Kontakt zu Studenten und Alumni </v>
      </c>
      <c r="C11" s="26"/>
      <c r="D11" s="45" t="str">
        <f>IF(VORLAGE!G11="","",VORLAGE!G11)</f>
        <v>x</v>
      </c>
      <c r="E11" s="45" t="str">
        <f>IF(VORLAGE!H11="","",VORLAGE!H11)</f>
        <v/>
      </c>
      <c r="F11" s="45" t="str">
        <f>IF(VORLAGE!I11="","",VORLAGE!I11)</f>
        <v>x</v>
      </c>
      <c r="G11" s="45" t="str">
        <f>IF(VORLAGE!J11="","",VORLAGE!J11)</f>
        <v/>
      </c>
      <c r="H11" s="45" t="str">
        <f>IF(VORLAGE!K11="","",VORLAGE!K11)</f>
        <v>x</v>
      </c>
      <c r="I11" s="45" t="str">
        <f>IF(VORLAGE!L11="","",VORLAGE!L11)</f>
        <v/>
      </c>
      <c r="J11" s="45" t="str">
        <f>IF(VORLAGE!M11="","",VORLAGE!M11)</f>
        <v/>
      </c>
      <c r="K11" s="45" t="str">
        <f>IF(VORLAGE!N11="","",VORLAGE!N11)</f>
        <v>x</v>
      </c>
      <c r="L11" s="45" t="str">
        <f>IF(VORLAGE!O11="","",VORLAGE!O11)</f>
        <v>x</v>
      </c>
      <c r="M11" s="45" t="str">
        <f>IF(VORLAGE!P11="","",VORLAGE!P11)</f>
        <v/>
      </c>
      <c r="N11" s="44"/>
      <c r="O11" s="45" t="str">
        <f>IF(VORLAGE!R11="","",VORLAGE!R11)</f>
        <v>x</v>
      </c>
      <c r="P11" s="45" t="str">
        <f>IF(VORLAGE!S11="","",VORLAGE!S11)</f>
        <v/>
      </c>
      <c r="Q11" s="45" t="str">
        <f>IF(VORLAGE!T11="","",VORLAGE!T11)</f>
        <v>x</v>
      </c>
      <c r="R11" s="45" t="str">
        <f>IF(VORLAGE!U11="","",VORLAGE!U11)</f>
        <v/>
      </c>
      <c r="S11" s="45" t="str">
        <f>IF(VORLAGE!V11="","",VORLAGE!V11)</f>
        <v>x</v>
      </c>
      <c r="T11" s="45" t="str">
        <f>IF(VORLAGE!W11="","",VORLAGE!W11)</f>
        <v>x</v>
      </c>
      <c r="U11" s="45" t="str">
        <f>IF(VORLAGE!X11="","",VORLAGE!X11)</f>
        <v>x</v>
      </c>
      <c r="V11" s="45" t="str">
        <f>IF(VORLAGE!Y11="","",VORLAGE!Y11)</f>
        <v/>
      </c>
      <c r="W11" s="45" t="str">
        <f>IF(VORLAGE!Z11="","",VORLAGE!Z11)</f>
        <v>x</v>
      </c>
      <c r="X11" s="45" t="str">
        <f>IF(VORLAGE!AA11="","",VORLAGE!AA11)</f>
        <v>x</v>
      </c>
      <c r="Y11" s="45" t="str">
        <f>IF(VORLAGE!AB11="","",VORLAGE!AB11)</f>
        <v/>
      </c>
      <c r="Z11" s="45" t="str">
        <f>IF(VORLAGE!AC11="","",VORLAGE!AC11)</f>
        <v>x</v>
      </c>
      <c r="AB11" s="152"/>
    </row>
    <row r="12" spans="1:28" ht="20.100000000000001" customHeight="1" x14ac:dyDescent="0.2">
      <c r="A12" s="39" t="str">
        <f>DATEN!D5</f>
        <v>I04</v>
      </c>
      <c r="B12" s="40" t="str">
        <f>DATEN!C5</f>
        <v>Persönlicher Kontakt zu Hochschulvertretern</v>
      </c>
      <c r="C12" s="26"/>
      <c r="D12" s="45" t="str">
        <f>IF(VORLAGE!G12="","",VORLAGE!G12)</f>
        <v/>
      </c>
      <c r="E12" s="45" t="str">
        <f>IF(VORLAGE!H12="","",VORLAGE!H12)</f>
        <v>x</v>
      </c>
      <c r="F12" s="45" t="str">
        <f>IF(VORLAGE!I12="","",VORLAGE!I12)</f>
        <v/>
      </c>
      <c r="G12" s="45" t="str">
        <f>IF(VORLAGE!J12="","",VORLAGE!J12)</f>
        <v>x</v>
      </c>
      <c r="H12" s="45" t="str">
        <f>IF(VORLAGE!K12="","",VORLAGE!K12)</f>
        <v/>
      </c>
      <c r="I12" s="45" t="str">
        <f>IF(VORLAGE!L12="","",VORLAGE!L12)</f>
        <v>x</v>
      </c>
      <c r="J12" s="45" t="str">
        <f>IF(VORLAGE!M12="","",VORLAGE!M12)</f>
        <v/>
      </c>
      <c r="K12" s="45" t="str">
        <f>IF(VORLAGE!N12="","",VORLAGE!N12)</f>
        <v>x</v>
      </c>
      <c r="L12" s="45" t="str">
        <f>IF(VORLAGE!O12="","",VORLAGE!O12)</f>
        <v>x</v>
      </c>
      <c r="M12" s="45" t="str">
        <f>IF(VORLAGE!P12="","",VORLAGE!P12)</f>
        <v/>
      </c>
      <c r="N12" s="44"/>
      <c r="O12" s="45" t="str">
        <f>IF(VORLAGE!R12="","",VORLAGE!R12)</f>
        <v>x</v>
      </c>
      <c r="P12" s="45" t="str">
        <f>IF(VORLAGE!S12="","",VORLAGE!S12)</f>
        <v/>
      </c>
      <c r="Q12" s="45" t="str">
        <f>IF(VORLAGE!T12="","",VORLAGE!T12)</f>
        <v>x</v>
      </c>
      <c r="R12" s="45" t="str">
        <f>IF(VORLAGE!U12="","",VORLAGE!U12)</f>
        <v/>
      </c>
      <c r="S12" s="45" t="str">
        <f>IF(VORLAGE!V12="","",VORLAGE!V12)</f>
        <v>x</v>
      </c>
      <c r="T12" s="45" t="str">
        <f>IF(VORLAGE!W12="","",VORLAGE!W12)</f>
        <v>x</v>
      </c>
      <c r="U12" s="45" t="str">
        <f>IF(VORLAGE!X12="","",VORLAGE!X12)</f>
        <v/>
      </c>
      <c r="V12" s="45" t="str">
        <f>IF(VORLAGE!Y12="","",VORLAGE!Y12)</f>
        <v/>
      </c>
      <c r="W12" s="45" t="str">
        <f>IF(VORLAGE!Z12="","",VORLAGE!Z12)</f>
        <v>x</v>
      </c>
      <c r="X12" s="45" t="str">
        <f>IF(VORLAGE!AA12="","",VORLAGE!AA12)</f>
        <v>x</v>
      </c>
      <c r="Y12" s="45" t="str">
        <f>IF(VORLAGE!AB12="","",VORLAGE!AB12)</f>
        <v/>
      </c>
      <c r="Z12" s="45" t="str">
        <f>IF(VORLAGE!AC12="","",VORLAGE!AC12)</f>
        <v>x</v>
      </c>
      <c r="AB12" s="152"/>
    </row>
    <row r="13" spans="1:28" ht="20.100000000000001" customHeight="1" x14ac:dyDescent="0.2">
      <c r="A13" s="39" t="str">
        <f>DATEN!D6</f>
        <v>I05</v>
      </c>
      <c r="B13" s="40" t="str">
        <f>DATEN!C6</f>
        <v xml:space="preserve">Schwarzes Brett, Aushänge an Hochschulen </v>
      </c>
      <c r="C13" s="26"/>
      <c r="D13" s="45" t="str">
        <f>IF(VORLAGE!G13="","",VORLAGE!G13)</f>
        <v/>
      </c>
      <c r="E13" s="45" t="str">
        <f>IF(VORLAGE!H13="","",VORLAGE!H13)</f>
        <v>x</v>
      </c>
      <c r="F13" s="45" t="str">
        <f>IF(VORLAGE!I13="","",VORLAGE!I13)</f>
        <v/>
      </c>
      <c r="G13" s="45" t="str">
        <f>IF(VORLAGE!J13="","",VORLAGE!J13)</f>
        <v>x</v>
      </c>
      <c r="H13" s="45" t="str">
        <f>IF(VORLAGE!K13="","",VORLAGE!K13)</f>
        <v/>
      </c>
      <c r="I13" s="45" t="str">
        <f>IF(VORLAGE!L13="","",VORLAGE!L13)</f>
        <v>x</v>
      </c>
      <c r="J13" s="45" t="str">
        <f>IF(VORLAGE!M13="","",VORLAGE!M13)</f>
        <v>x</v>
      </c>
      <c r="K13" s="45" t="str">
        <f>IF(VORLAGE!N13="","",VORLAGE!N13)</f>
        <v/>
      </c>
      <c r="L13" s="45" t="str">
        <f>IF(VORLAGE!O13="","",VORLAGE!O13)</f>
        <v/>
      </c>
      <c r="M13" s="45" t="str">
        <f>IF(VORLAGE!P13="","",VORLAGE!P13)</f>
        <v>x</v>
      </c>
      <c r="N13" s="44"/>
      <c r="O13" s="45" t="str">
        <f>IF(VORLAGE!R13="","",VORLAGE!R13)</f>
        <v>x</v>
      </c>
      <c r="P13" s="45" t="str">
        <f>IF(VORLAGE!S13="","",VORLAGE!S13)</f>
        <v/>
      </c>
      <c r="Q13" s="45" t="str">
        <f>IF(VORLAGE!T13="","",VORLAGE!T13)</f>
        <v>x</v>
      </c>
      <c r="R13" s="45" t="str">
        <f>IF(VORLAGE!U13="","",VORLAGE!U13)</f>
        <v/>
      </c>
      <c r="S13" s="45" t="str">
        <f>IF(VORLAGE!V13="","",VORLAGE!V13)</f>
        <v/>
      </c>
      <c r="T13" s="45" t="str">
        <f>IF(VORLAGE!W13="","",VORLAGE!W13)</f>
        <v>x</v>
      </c>
      <c r="U13" s="45" t="str">
        <f>IF(VORLAGE!X13="","",VORLAGE!X13)</f>
        <v/>
      </c>
      <c r="V13" s="45" t="str">
        <f>IF(VORLAGE!Y13="","",VORLAGE!Y13)</f>
        <v>x</v>
      </c>
      <c r="W13" s="45" t="str">
        <f>IF(VORLAGE!Z13="","",VORLAGE!Z13)</f>
        <v/>
      </c>
      <c r="X13" s="45" t="str">
        <f>IF(VORLAGE!AA13="","",VORLAGE!AA13)</f>
        <v>x</v>
      </c>
      <c r="Y13" s="45" t="str">
        <f>IF(VORLAGE!AB13="","",VORLAGE!AB13)</f>
        <v>x</v>
      </c>
      <c r="Z13" s="45" t="str">
        <f>IF(VORLAGE!AC13="","",VORLAGE!AC13)</f>
        <v>x</v>
      </c>
      <c r="AB13" s="152"/>
    </row>
    <row r="14" spans="1:28" ht="20.100000000000001" customHeight="1" x14ac:dyDescent="0.2">
      <c r="A14" s="39" t="str">
        <f>DATEN!D7</f>
        <v>I06</v>
      </c>
      <c r="B14" s="40" t="str">
        <f>DATEN!C7</f>
        <v>Publikationen in Hochschulzeitschriften</v>
      </c>
      <c r="C14" s="26"/>
      <c r="D14" s="45" t="str">
        <f>IF(VORLAGE!G14="","",VORLAGE!G14)</f>
        <v>x</v>
      </c>
      <c r="E14" s="45" t="str">
        <f>IF(VORLAGE!H14="","",VORLAGE!H14)</f>
        <v/>
      </c>
      <c r="F14" s="45" t="str">
        <f>IF(VORLAGE!I14="","",VORLAGE!I14)</f>
        <v>x</v>
      </c>
      <c r="G14" s="45" t="str">
        <f>IF(VORLAGE!J14="","",VORLAGE!J14)</f>
        <v/>
      </c>
      <c r="H14" s="45" t="str">
        <f>IF(VORLAGE!K14="","",VORLAGE!K14)</f>
        <v>x</v>
      </c>
      <c r="I14" s="45" t="str">
        <f>IF(VORLAGE!L14="","",VORLAGE!L14)</f>
        <v/>
      </c>
      <c r="J14" s="45" t="str">
        <f>IF(VORLAGE!M14="","",VORLAGE!M14)</f>
        <v>x</v>
      </c>
      <c r="K14" s="45" t="str">
        <f>IF(VORLAGE!N14="","",VORLAGE!N14)</f>
        <v/>
      </c>
      <c r="L14" s="45" t="str">
        <f>IF(VORLAGE!O14="","",VORLAGE!O14)</f>
        <v/>
      </c>
      <c r="M14" s="45" t="str">
        <f>IF(VORLAGE!P14="","",VORLAGE!P14)</f>
        <v>x</v>
      </c>
      <c r="N14" s="44"/>
      <c r="O14" s="45" t="str">
        <f>IF(VORLAGE!R14="","",VORLAGE!R14)</f>
        <v/>
      </c>
      <c r="P14" s="45" t="str">
        <f>IF(VORLAGE!S14="","",VORLAGE!S14)</f>
        <v>x</v>
      </c>
      <c r="Q14" s="45" t="str">
        <f>IF(VORLAGE!T14="","",VORLAGE!T14)</f>
        <v>x</v>
      </c>
      <c r="R14" s="45" t="str">
        <f>IF(VORLAGE!U14="","",VORLAGE!U14)</f>
        <v/>
      </c>
      <c r="S14" s="45" t="str">
        <f>IF(VORLAGE!V14="","",VORLAGE!V14)</f>
        <v>x</v>
      </c>
      <c r="T14" s="45" t="str">
        <f>IF(VORLAGE!W14="","",VORLAGE!W14)</f>
        <v>x</v>
      </c>
      <c r="U14" s="45" t="str">
        <f>IF(VORLAGE!X14="","",VORLAGE!X14)</f>
        <v/>
      </c>
      <c r="V14" s="45" t="str">
        <f>IF(VORLAGE!Y14="","",VORLAGE!Y14)</f>
        <v>x</v>
      </c>
      <c r="W14" s="45" t="str">
        <f>IF(VORLAGE!Z14="","",VORLAGE!Z14)</f>
        <v/>
      </c>
      <c r="X14" s="45" t="str">
        <f>IF(VORLAGE!AA14="","",VORLAGE!AA14)</f>
        <v>x</v>
      </c>
      <c r="Y14" s="45" t="str">
        <f>IF(VORLAGE!AB14="","",VORLAGE!AB14)</f>
        <v/>
      </c>
      <c r="Z14" s="45" t="str">
        <f>IF(VORLAGE!AC14="","",VORLAGE!AC14)</f>
        <v>x</v>
      </c>
      <c r="AB14" s="152"/>
    </row>
    <row r="15" spans="1:28" ht="20.100000000000001" customHeight="1" x14ac:dyDescent="0.2">
      <c r="A15" s="39" t="str">
        <f>DATEN!D8</f>
        <v>I07</v>
      </c>
      <c r="B15" s="40" t="str">
        <f>DATEN!C8</f>
        <v>Beiträge in Fachzeitschriften</v>
      </c>
      <c r="C15" s="26"/>
      <c r="D15" s="45" t="str">
        <f>IF(VORLAGE!G15="","",VORLAGE!G15)</f>
        <v>x</v>
      </c>
      <c r="E15" s="45" t="str">
        <f>IF(VORLAGE!H15="","",VORLAGE!H15)</f>
        <v/>
      </c>
      <c r="F15" s="45" t="str">
        <f>IF(VORLAGE!I15="","",VORLAGE!I15)</f>
        <v/>
      </c>
      <c r="G15" s="45" t="str">
        <f>IF(VORLAGE!J15="","",VORLAGE!J15)</f>
        <v>x</v>
      </c>
      <c r="H15" s="45" t="str">
        <f>IF(VORLAGE!K15="","",VORLAGE!K15)</f>
        <v/>
      </c>
      <c r="I15" s="45" t="str">
        <f>IF(VORLAGE!L15="","",VORLAGE!L15)</f>
        <v>x</v>
      </c>
      <c r="J15" s="45" t="str">
        <f>IF(VORLAGE!M15="","",VORLAGE!M15)</f>
        <v>x</v>
      </c>
      <c r="K15" s="45" t="str">
        <f>IF(VORLAGE!N15="","",VORLAGE!N15)</f>
        <v/>
      </c>
      <c r="L15" s="45" t="str">
        <f>IF(VORLAGE!O15="","",VORLAGE!O15)</f>
        <v>x</v>
      </c>
      <c r="M15" s="45" t="str">
        <f>IF(VORLAGE!P15="","",VORLAGE!P15)</f>
        <v/>
      </c>
      <c r="N15" s="44"/>
      <c r="O15" s="45" t="str">
        <f>IF(VORLAGE!R15="","",VORLAGE!R15)</f>
        <v>x</v>
      </c>
      <c r="P15" s="45" t="str">
        <f>IF(VORLAGE!S15="","",VORLAGE!S15)</f>
        <v/>
      </c>
      <c r="Q15" s="45" t="str">
        <f>IF(VORLAGE!T15="","",VORLAGE!T15)</f>
        <v/>
      </c>
      <c r="R15" s="45" t="str">
        <f>IF(VORLAGE!U15="","",VORLAGE!U15)</f>
        <v>x</v>
      </c>
      <c r="S15" s="45" t="str">
        <f>IF(VORLAGE!V15="","",VORLAGE!V15)</f>
        <v/>
      </c>
      <c r="T15" s="45" t="str">
        <f>IF(VORLAGE!W15="","",VORLAGE!W15)</f>
        <v>x</v>
      </c>
      <c r="U15" s="45" t="str">
        <f>IF(VORLAGE!X15="","",VORLAGE!X15)</f>
        <v>x</v>
      </c>
      <c r="V15" s="45" t="str">
        <f>IF(VORLAGE!Y15="","",VORLAGE!Y15)</f>
        <v/>
      </c>
      <c r="W15" s="45" t="str">
        <f>IF(VORLAGE!Z15="","",VORLAGE!Z15)</f>
        <v>x</v>
      </c>
      <c r="X15" s="45" t="str">
        <f>IF(VORLAGE!AA15="","",VORLAGE!AA15)</f>
        <v>x</v>
      </c>
      <c r="Y15" s="45" t="str">
        <f>IF(VORLAGE!AB15="","",VORLAGE!AB15)</f>
        <v/>
      </c>
      <c r="Z15" s="45" t="str">
        <f>IF(VORLAGE!AC15="","",VORLAGE!AC15)</f>
        <v>x</v>
      </c>
      <c r="AB15" s="152"/>
    </row>
    <row r="16" spans="1:28" ht="20.100000000000001" customHeight="1" x14ac:dyDescent="0.2">
      <c r="A16" s="39" t="str">
        <f>DATEN!D9</f>
        <v>I08</v>
      </c>
      <c r="B16" s="40" t="str">
        <f>DATEN!C9</f>
        <v>Teilnahme an Absolventenkongressen</v>
      </c>
      <c r="C16" s="26"/>
      <c r="D16" s="45" t="str">
        <f>IF(VORLAGE!G16="","",VORLAGE!G16)</f>
        <v>x</v>
      </c>
      <c r="E16" s="45" t="str">
        <f>IF(VORLAGE!H16="","",VORLAGE!H16)</f>
        <v/>
      </c>
      <c r="F16" s="45" t="str">
        <f>IF(VORLAGE!I16="","",VORLAGE!I16)</f>
        <v>x</v>
      </c>
      <c r="G16" s="45" t="str">
        <f>IF(VORLAGE!J16="","",VORLAGE!J16)</f>
        <v/>
      </c>
      <c r="H16" s="45" t="str">
        <f>IF(VORLAGE!K16="","",VORLAGE!K16)</f>
        <v/>
      </c>
      <c r="I16" s="45" t="str">
        <f>IF(VORLAGE!L16="","",VORLAGE!L16)</f>
        <v>x</v>
      </c>
      <c r="J16" s="45" t="str">
        <f>IF(VORLAGE!M16="","",VORLAGE!M16)</f>
        <v>x</v>
      </c>
      <c r="K16" s="45" t="str">
        <f>IF(VORLAGE!N16="","",VORLAGE!N16)</f>
        <v/>
      </c>
      <c r="L16" s="45" t="str">
        <f>IF(VORLAGE!O16="","",VORLAGE!O16)</f>
        <v>x</v>
      </c>
      <c r="M16" s="45" t="str">
        <f>IF(VORLAGE!P16="","",VORLAGE!P16)</f>
        <v/>
      </c>
      <c r="N16" s="44"/>
      <c r="O16" s="45" t="str">
        <f>IF(VORLAGE!R16="","",VORLAGE!R16)</f>
        <v/>
      </c>
      <c r="P16" s="45" t="str">
        <f>IF(VORLAGE!S16="","",VORLAGE!S16)</f>
        <v>x</v>
      </c>
      <c r="Q16" s="45" t="str">
        <f>IF(VORLAGE!T16="","",VORLAGE!T16)</f>
        <v/>
      </c>
      <c r="R16" s="45" t="str">
        <f>IF(VORLAGE!U16="","",VORLAGE!U16)</f>
        <v>x</v>
      </c>
      <c r="S16" s="45" t="str">
        <f>IF(VORLAGE!V16="","",VORLAGE!V16)</f>
        <v/>
      </c>
      <c r="T16" s="45" t="str">
        <f>IF(VORLAGE!W16="","",VORLAGE!W16)</f>
        <v>x</v>
      </c>
      <c r="U16" s="45" t="str">
        <f>IF(VORLAGE!X16="","",VORLAGE!X16)</f>
        <v/>
      </c>
      <c r="V16" s="45" t="str">
        <f>IF(VORLAGE!Y16="","",VORLAGE!Y16)</f>
        <v>x</v>
      </c>
      <c r="W16" s="45" t="str">
        <f>IF(VORLAGE!Z16="","",VORLAGE!Z16)</f>
        <v/>
      </c>
      <c r="X16" s="45" t="str">
        <f>IF(VORLAGE!AA16="","",VORLAGE!AA16)</f>
        <v/>
      </c>
      <c r="Y16" s="45" t="str">
        <f>IF(VORLAGE!AB16="","",VORLAGE!AB16)</f>
        <v/>
      </c>
      <c r="Z16" s="45" t="str">
        <f>IF(VORLAGE!AC16="","",VORLAGE!AC16)</f>
        <v>x</v>
      </c>
      <c r="AB16" s="152"/>
    </row>
    <row r="17" spans="1:28" ht="20.100000000000001" customHeight="1" x14ac:dyDescent="0.2">
      <c r="A17" s="39" t="str">
        <f>DATEN!D10</f>
        <v>I09</v>
      </c>
      <c r="B17" s="40" t="str">
        <f>DATEN!C10</f>
        <v>Gastvorlesungen, Fachreferate, Lehraufträge</v>
      </c>
      <c r="C17" s="26"/>
      <c r="D17" s="45" t="str">
        <f>IF(VORLAGE!G17="","",VORLAGE!G17)</f>
        <v>x</v>
      </c>
      <c r="E17" s="45" t="str">
        <f>IF(VORLAGE!H17="","",VORLAGE!H17)</f>
        <v/>
      </c>
      <c r="F17" s="45" t="str">
        <f>IF(VORLAGE!I17="","",VORLAGE!I17)</f>
        <v>x</v>
      </c>
      <c r="G17" s="45" t="str">
        <f>IF(VORLAGE!J17="","",VORLAGE!J17)</f>
        <v/>
      </c>
      <c r="H17" s="45" t="str">
        <f>IF(VORLAGE!K17="","",VORLAGE!K17)</f>
        <v>x</v>
      </c>
      <c r="I17" s="45" t="str">
        <f>IF(VORLAGE!L17="","",VORLAGE!L17)</f>
        <v/>
      </c>
      <c r="J17" s="45" t="str">
        <f>IF(VORLAGE!M17="","",VORLAGE!M17)</f>
        <v/>
      </c>
      <c r="K17" s="45" t="str">
        <f>IF(VORLAGE!N17="","",VORLAGE!N17)</f>
        <v>x</v>
      </c>
      <c r="L17" s="45" t="str">
        <f>IF(VORLAGE!O17="","",VORLAGE!O17)</f>
        <v>x</v>
      </c>
      <c r="M17" s="45" t="str">
        <f>IF(VORLAGE!P17="","",VORLAGE!P17)</f>
        <v/>
      </c>
      <c r="N17" s="44"/>
      <c r="O17" s="45" t="str">
        <f>IF(VORLAGE!R17="","",VORLAGE!R17)</f>
        <v>x</v>
      </c>
      <c r="P17" s="45" t="str">
        <f>IF(VORLAGE!S17="","",VORLAGE!S17)</f>
        <v/>
      </c>
      <c r="Q17" s="45" t="str">
        <f>IF(VORLAGE!T17="","",VORLAGE!T17)</f>
        <v>x</v>
      </c>
      <c r="R17" s="45" t="str">
        <f>IF(VORLAGE!U17="","",VORLAGE!U17)</f>
        <v/>
      </c>
      <c r="S17" s="45" t="str">
        <f>IF(VORLAGE!V17="","",VORLAGE!V17)</f>
        <v>x</v>
      </c>
      <c r="T17" s="45" t="str">
        <f>IF(VORLAGE!W17="","",VORLAGE!W17)</f>
        <v/>
      </c>
      <c r="U17" s="45" t="str">
        <f>IF(VORLAGE!X17="","",VORLAGE!X17)</f>
        <v/>
      </c>
      <c r="V17" s="45" t="str">
        <f>IF(VORLAGE!Y17="","",VORLAGE!Y17)</f>
        <v/>
      </c>
      <c r="W17" s="45" t="str">
        <f>IF(VORLAGE!Z17="","",VORLAGE!Z17)</f>
        <v>x</v>
      </c>
      <c r="X17" s="45" t="str">
        <f>IF(VORLAGE!AA17="","",VORLAGE!AA17)</f>
        <v>x</v>
      </c>
      <c r="Y17" s="45" t="str">
        <f>IF(VORLAGE!AB17="","",VORLAGE!AB17)</f>
        <v/>
      </c>
      <c r="Z17" s="45" t="str">
        <f>IF(VORLAGE!AC17="","",VORLAGE!AC17)</f>
        <v>x</v>
      </c>
      <c r="AB17" s="152"/>
    </row>
    <row r="18" spans="1:28" ht="20.100000000000001" customHeight="1" x14ac:dyDescent="0.2">
      <c r="A18" s="39" t="str">
        <f>DATEN!D11</f>
        <v>I10</v>
      </c>
      <c r="B18" s="40" t="str">
        <f>DATEN!C11</f>
        <v>Betriebsbesichtigungen, Workshops im Unternehmen</v>
      </c>
      <c r="C18" s="26"/>
      <c r="D18" s="45" t="str">
        <f>IF(VORLAGE!G18="","",VORLAGE!G18)</f>
        <v>x</v>
      </c>
      <c r="E18" s="45" t="str">
        <f>IF(VORLAGE!H18="","",VORLAGE!H18)</f>
        <v/>
      </c>
      <c r="F18" s="45" t="str">
        <f>IF(VORLAGE!I18="","",VORLAGE!I18)</f>
        <v>x</v>
      </c>
      <c r="G18" s="45" t="str">
        <f>IF(VORLAGE!J18="","",VORLAGE!J18)</f>
        <v/>
      </c>
      <c r="H18" s="45" t="str">
        <f>IF(VORLAGE!K18="","",VORLAGE!K18)</f>
        <v>x</v>
      </c>
      <c r="I18" s="45" t="str">
        <f>IF(VORLAGE!L18="","",VORLAGE!L18)</f>
        <v/>
      </c>
      <c r="J18" s="45" t="str">
        <f>IF(VORLAGE!M18="","",VORLAGE!M18)</f>
        <v/>
      </c>
      <c r="K18" s="45" t="str">
        <f>IF(VORLAGE!N18="","",VORLAGE!N18)</f>
        <v>x</v>
      </c>
      <c r="L18" s="45" t="str">
        <f>IF(VORLAGE!O18="","",VORLAGE!O18)</f>
        <v>x</v>
      </c>
      <c r="M18" s="45" t="str">
        <f>IF(VORLAGE!P18="","",VORLAGE!P18)</f>
        <v/>
      </c>
      <c r="N18" s="44"/>
      <c r="O18" s="45" t="str">
        <f>IF(VORLAGE!R18="","",VORLAGE!R18)</f>
        <v>x</v>
      </c>
      <c r="P18" s="45" t="str">
        <f>IF(VORLAGE!S18="","",VORLAGE!S18)</f>
        <v/>
      </c>
      <c r="Q18" s="45" t="str">
        <f>IF(VORLAGE!T18="","",VORLAGE!T18)</f>
        <v>x</v>
      </c>
      <c r="R18" s="45" t="str">
        <f>IF(VORLAGE!U18="","",VORLAGE!U18)</f>
        <v/>
      </c>
      <c r="S18" s="45" t="str">
        <f>IF(VORLAGE!V18="","",VORLAGE!V18)</f>
        <v>x</v>
      </c>
      <c r="T18" s="45" t="str">
        <f>IF(VORLAGE!W18="","",VORLAGE!W18)</f>
        <v/>
      </c>
      <c r="U18" s="45" t="str">
        <f>IF(VORLAGE!X18="","",VORLAGE!X18)</f>
        <v/>
      </c>
      <c r="V18" s="45" t="str">
        <f>IF(VORLAGE!Y18="","",VORLAGE!Y18)</f>
        <v/>
      </c>
      <c r="W18" s="45" t="str">
        <f>IF(VORLAGE!Z18="","",VORLAGE!Z18)</f>
        <v>x</v>
      </c>
      <c r="X18" s="45" t="str">
        <f>IF(VORLAGE!AA18="","",VORLAGE!AA18)</f>
        <v/>
      </c>
      <c r="Y18" s="45" t="str">
        <f>IF(VORLAGE!AB18="","",VORLAGE!AB18)</f>
        <v/>
      </c>
      <c r="Z18" s="45" t="str">
        <f>IF(VORLAGE!AC18="","",VORLAGE!AC18)</f>
        <v>x</v>
      </c>
      <c r="AB18" s="152"/>
    </row>
    <row r="19" spans="1:28" ht="20.100000000000001" customHeight="1" x14ac:dyDescent="0.2">
      <c r="A19" s="39" t="str">
        <f>DATEN!D12</f>
        <v>I11</v>
      </c>
      <c r="B19" s="40" t="str">
        <f>DATEN!C12</f>
        <v>Sponsoring (z.B. Wettbewerbe, Abschlusspreise, Events, etc.)</v>
      </c>
      <c r="C19" s="26"/>
      <c r="D19" s="45" t="str">
        <f>IF(VORLAGE!G19="","",VORLAGE!G19)</f>
        <v>x</v>
      </c>
      <c r="E19" s="45" t="str">
        <f>IF(VORLAGE!H19="","",VORLAGE!H19)</f>
        <v/>
      </c>
      <c r="F19" s="45" t="str">
        <f>IF(VORLAGE!I19="","",VORLAGE!I19)</f>
        <v>x</v>
      </c>
      <c r="G19" s="45" t="str">
        <f>IF(VORLAGE!J19="","",VORLAGE!J19)</f>
        <v/>
      </c>
      <c r="H19" s="45" t="str">
        <f>IF(VORLAGE!K19="","",VORLAGE!K19)</f>
        <v>x</v>
      </c>
      <c r="I19" s="45" t="str">
        <f>IF(VORLAGE!L19="","",VORLAGE!L19)</f>
        <v/>
      </c>
      <c r="J19" s="45" t="str">
        <f>IF(VORLAGE!M19="","",VORLAGE!M19)</f>
        <v/>
      </c>
      <c r="K19" s="45" t="str">
        <f>IF(VORLAGE!N19="","",VORLAGE!N19)</f>
        <v>x</v>
      </c>
      <c r="L19" s="45" t="str">
        <f>IF(VORLAGE!O19="","",VORLAGE!O19)</f>
        <v>x</v>
      </c>
      <c r="M19" s="45" t="str">
        <f>IF(VORLAGE!P19="","",VORLAGE!P19)</f>
        <v/>
      </c>
      <c r="N19" s="44"/>
      <c r="O19" s="45" t="str">
        <f>IF(VORLAGE!R19="","",VORLAGE!R19)</f>
        <v>x</v>
      </c>
      <c r="P19" s="45" t="str">
        <f>IF(VORLAGE!S19="","",VORLAGE!S19)</f>
        <v>x</v>
      </c>
      <c r="Q19" s="45" t="str">
        <f>IF(VORLAGE!T19="","",VORLAGE!T19)</f>
        <v>x</v>
      </c>
      <c r="R19" s="45" t="str">
        <f>IF(VORLAGE!U19="","",VORLAGE!U19)</f>
        <v/>
      </c>
      <c r="S19" s="45" t="str">
        <f>IF(VORLAGE!V19="","",VORLAGE!V19)</f>
        <v>x</v>
      </c>
      <c r="T19" s="45" t="str">
        <f>IF(VORLAGE!W19="","",VORLAGE!W19)</f>
        <v>x</v>
      </c>
      <c r="U19" s="45" t="str">
        <f>IF(VORLAGE!X19="","",VORLAGE!X19)</f>
        <v>x</v>
      </c>
      <c r="V19" s="45" t="str">
        <f>IF(VORLAGE!Y19="","",VORLAGE!Y19)</f>
        <v/>
      </c>
      <c r="W19" s="45" t="str">
        <f>IF(VORLAGE!Z19="","",VORLAGE!Z19)</f>
        <v>x</v>
      </c>
      <c r="X19" s="45" t="str">
        <f>IF(VORLAGE!AA19="","",VORLAGE!AA19)</f>
        <v/>
      </c>
      <c r="Y19" s="45" t="str">
        <f>IF(VORLAGE!AB19="","",VORLAGE!AB19)</f>
        <v>x</v>
      </c>
      <c r="Z19" s="45" t="str">
        <f>IF(VORLAGE!AC19="","",VORLAGE!AC19)</f>
        <v>x</v>
      </c>
      <c r="AB19" s="152"/>
    </row>
    <row r="20" spans="1:28" ht="20.100000000000001" customHeight="1" x14ac:dyDescent="0.2">
      <c r="A20" s="39" t="str">
        <f>DATEN!D13</f>
        <v>I12</v>
      </c>
      <c r="B20" s="40" t="str">
        <f>DATEN!C13</f>
        <v>Beteiligung an F&amp;E-Projekten (Zusammenarbeit mit Hochschulen)</v>
      </c>
      <c r="C20" s="26"/>
      <c r="D20" s="45" t="str">
        <f>IF(VORLAGE!G20="","",VORLAGE!G20)</f>
        <v/>
      </c>
      <c r="E20" s="45" t="str">
        <f>IF(VORLAGE!H20="","",VORLAGE!H20)</f>
        <v>x</v>
      </c>
      <c r="F20" s="45" t="str">
        <f>IF(VORLAGE!I20="","",VORLAGE!I20)</f>
        <v/>
      </c>
      <c r="G20" s="45" t="str">
        <f>IF(VORLAGE!J20="","",VORLAGE!J20)</f>
        <v>x</v>
      </c>
      <c r="H20" s="45" t="str">
        <f>IF(VORLAGE!K20="","",VORLAGE!K20)</f>
        <v/>
      </c>
      <c r="I20" s="45" t="str">
        <f>IF(VORLAGE!L20="","",VORLAGE!L20)</f>
        <v>x</v>
      </c>
      <c r="J20" s="45" t="str">
        <f>IF(VORLAGE!M20="","",VORLAGE!M20)</f>
        <v/>
      </c>
      <c r="K20" s="45" t="str">
        <f>IF(VORLAGE!N20="","",VORLAGE!N20)</f>
        <v>x</v>
      </c>
      <c r="L20" s="45" t="str">
        <f>IF(VORLAGE!O20="","",VORLAGE!O20)</f>
        <v>x</v>
      </c>
      <c r="M20" s="45" t="str">
        <f>IF(VORLAGE!P20="","",VORLAGE!P20)</f>
        <v/>
      </c>
      <c r="N20" s="44"/>
      <c r="O20" s="45" t="str">
        <f>IF(VORLAGE!R20="","",VORLAGE!R20)</f>
        <v>x</v>
      </c>
      <c r="P20" s="45" t="str">
        <f>IF(VORLAGE!S20="","",VORLAGE!S20)</f>
        <v/>
      </c>
      <c r="Q20" s="45" t="str">
        <f>IF(VORLAGE!T20="","",VORLAGE!T20)</f>
        <v>x</v>
      </c>
      <c r="R20" s="45" t="str">
        <f>IF(VORLAGE!U20="","",VORLAGE!U20)</f>
        <v>x</v>
      </c>
      <c r="S20" s="45" t="str">
        <f>IF(VORLAGE!V20="","",VORLAGE!V20)</f>
        <v>x</v>
      </c>
      <c r="T20" s="45" t="str">
        <f>IF(VORLAGE!W20="","",VORLAGE!W20)</f>
        <v/>
      </c>
      <c r="U20" s="45" t="str">
        <f>IF(VORLAGE!X20="","",VORLAGE!X20)</f>
        <v/>
      </c>
      <c r="V20" s="45" t="str">
        <f>IF(VORLAGE!Y20="","",VORLAGE!Y20)</f>
        <v/>
      </c>
      <c r="W20" s="45" t="str">
        <f>IF(VORLAGE!Z20="","",VORLAGE!Z20)</f>
        <v>x</v>
      </c>
      <c r="X20" s="45" t="str">
        <f>IF(VORLAGE!AA20="","",VORLAGE!AA20)</f>
        <v/>
      </c>
      <c r="Y20" s="45" t="str">
        <f>IF(VORLAGE!AB20="","",VORLAGE!AB20)</f>
        <v/>
      </c>
      <c r="Z20" s="45" t="str">
        <f>IF(VORLAGE!AC20="","",VORLAGE!AC20)</f>
        <v>x</v>
      </c>
      <c r="AB20" s="152"/>
    </row>
    <row r="21" spans="1:28" ht="20.100000000000001" customHeight="1" x14ac:dyDescent="0.2">
      <c r="A21" s="39" t="str">
        <f>DATEN!D14</f>
        <v>I13</v>
      </c>
      <c r="B21" s="40" t="str">
        <f>DATEN!C14</f>
        <v>Vergabe von Bachelor-, Master- und Projektarbeiten</v>
      </c>
      <c r="C21" s="26"/>
      <c r="D21" s="45" t="str">
        <f>IF(VORLAGE!G21="","",VORLAGE!G21)</f>
        <v/>
      </c>
      <c r="E21" s="45" t="str">
        <f>IF(VORLAGE!H21="","",VORLAGE!H21)</f>
        <v>x</v>
      </c>
      <c r="F21" s="45" t="str">
        <f>IF(VORLAGE!I21="","",VORLAGE!I21)</f>
        <v>x</v>
      </c>
      <c r="G21" s="45" t="str">
        <f>IF(VORLAGE!J21="","",VORLAGE!J21)</f>
        <v/>
      </c>
      <c r="H21" s="45" t="str">
        <f>IF(VORLAGE!K21="","",VORLAGE!K21)</f>
        <v>x</v>
      </c>
      <c r="I21" s="45" t="str">
        <f>IF(VORLAGE!L21="","",VORLAGE!L21)</f>
        <v/>
      </c>
      <c r="J21" s="45" t="str">
        <f>IF(VORLAGE!M21="","",VORLAGE!M21)</f>
        <v/>
      </c>
      <c r="K21" s="45" t="str">
        <f>IF(VORLAGE!N21="","",VORLAGE!N21)</f>
        <v>x</v>
      </c>
      <c r="L21" s="45" t="str">
        <f>IF(VORLAGE!O21="","",VORLAGE!O21)</f>
        <v>x</v>
      </c>
      <c r="M21" s="45" t="str">
        <f>IF(VORLAGE!P21="","",VORLAGE!P21)</f>
        <v/>
      </c>
      <c r="N21" s="44"/>
      <c r="O21" s="45" t="str">
        <f>IF(VORLAGE!R21="","",VORLAGE!R21)</f>
        <v>x</v>
      </c>
      <c r="P21" s="45" t="str">
        <f>IF(VORLAGE!S21="","",VORLAGE!S21)</f>
        <v/>
      </c>
      <c r="Q21" s="45" t="str">
        <f>IF(VORLAGE!T21="","",VORLAGE!T21)</f>
        <v>x</v>
      </c>
      <c r="R21" s="45" t="str">
        <f>IF(VORLAGE!U21="","",VORLAGE!U21)</f>
        <v>x</v>
      </c>
      <c r="S21" s="45" t="str">
        <f>IF(VORLAGE!V21="","",VORLAGE!V21)</f>
        <v>x</v>
      </c>
      <c r="T21" s="45" t="str">
        <f>IF(VORLAGE!W21="","",VORLAGE!W21)</f>
        <v/>
      </c>
      <c r="U21" s="45" t="str">
        <f>IF(VORLAGE!X21="","",VORLAGE!X21)</f>
        <v/>
      </c>
      <c r="V21" s="45" t="str">
        <f>IF(VORLAGE!Y21="","",VORLAGE!Y21)</f>
        <v/>
      </c>
      <c r="W21" s="45" t="str">
        <f>IF(VORLAGE!Z21="","",VORLAGE!Z21)</f>
        <v>x</v>
      </c>
      <c r="X21" s="45" t="str">
        <f>IF(VORLAGE!AA21="","",VORLAGE!AA21)</f>
        <v>x</v>
      </c>
      <c r="Y21" s="45" t="str">
        <f>IF(VORLAGE!AB21="","",VORLAGE!AB21)</f>
        <v/>
      </c>
      <c r="Z21" s="45" t="str">
        <f>IF(VORLAGE!AC21="","",VORLAGE!AC21)</f>
        <v>x</v>
      </c>
      <c r="AB21" s="152"/>
    </row>
    <row r="22" spans="1:28" ht="20.100000000000001" customHeight="1" x14ac:dyDescent="0.2">
      <c r="A22" s="39" t="str">
        <f>DATEN!D15</f>
        <v>I14</v>
      </c>
      <c r="B22" s="40" t="str">
        <f>DATEN!C15</f>
        <v>Unternehmenspublikationen (Print, z.B. Broschüren, Flyer)</v>
      </c>
      <c r="C22" s="26"/>
      <c r="D22" s="45" t="str">
        <f>IF(VORLAGE!G22="","",VORLAGE!G22)</f>
        <v>x</v>
      </c>
      <c r="E22" s="45" t="str">
        <f>IF(VORLAGE!H22="","",VORLAGE!H22)</f>
        <v/>
      </c>
      <c r="F22" s="45" t="str">
        <f>IF(VORLAGE!I22="","",VORLAGE!I22)</f>
        <v>x</v>
      </c>
      <c r="G22" s="45" t="str">
        <f>IF(VORLAGE!J22="","",VORLAGE!J22)</f>
        <v/>
      </c>
      <c r="H22" s="45" t="str">
        <f>IF(VORLAGE!K22="","",VORLAGE!K22)</f>
        <v>x</v>
      </c>
      <c r="I22" s="45" t="str">
        <f>IF(VORLAGE!L22="","",VORLAGE!L22)</f>
        <v/>
      </c>
      <c r="J22" s="45" t="str">
        <f>IF(VORLAGE!M22="","",VORLAGE!M22)</f>
        <v/>
      </c>
      <c r="K22" s="45" t="str">
        <f>IF(VORLAGE!N22="","",VORLAGE!N22)</f>
        <v>x</v>
      </c>
      <c r="L22" s="45" t="str">
        <f>IF(VORLAGE!O22="","",VORLAGE!O22)</f>
        <v>x</v>
      </c>
      <c r="M22" s="45" t="str">
        <f>IF(VORLAGE!P22="","",VORLAGE!P22)</f>
        <v/>
      </c>
      <c r="N22" s="41"/>
      <c r="O22" s="45" t="str">
        <f>IF(VORLAGE!R22="","",VORLAGE!R22)</f>
        <v/>
      </c>
      <c r="P22" s="45" t="str">
        <f>IF(VORLAGE!S22="","",VORLAGE!S22)</f>
        <v>x</v>
      </c>
      <c r="Q22" s="45" t="str">
        <f>IF(VORLAGE!T22="","",VORLAGE!T22)</f>
        <v>x</v>
      </c>
      <c r="R22" s="45" t="str">
        <f>IF(VORLAGE!U22="","",VORLAGE!U22)</f>
        <v>x</v>
      </c>
      <c r="S22" s="45" t="str">
        <f>IF(VORLAGE!V22="","",VORLAGE!V22)</f>
        <v>x</v>
      </c>
      <c r="T22" s="45" t="str">
        <f>IF(VORLAGE!W22="","",VORLAGE!W22)</f>
        <v>x</v>
      </c>
      <c r="U22" s="45" t="str">
        <f>IF(VORLAGE!X22="","",VORLAGE!X22)</f>
        <v>x</v>
      </c>
      <c r="V22" s="45" t="str">
        <f>IF(VORLAGE!Y22="","",VORLAGE!Y22)</f>
        <v/>
      </c>
      <c r="W22" s="45" t="str">
        <f>IF(VORLAGE!Z22="","",VORLAGE!Z22)</f>
        <v>x</v>
      </c>
      <c r="X22" s="45" t="str">
        <f>IF(VORLAGE!AA22="","",VORLAGE!AA22)</f>
        <v/>
      </c>
      <c r="Y22" s="45" t="str">
        <f>IF(VORLAGE!AB22="","",VORLAGE!AB22)</f>
        <v>x</v>
      </c>
      <c r="Z22" s="45" t="str">
        <f>IF(VORLAGE!AC22="","",VORLAGE!AC22)</f>
        <v>x</v>
      </c>
      <c r="AB22" s="152"/>
    </row>
    <row r="23" spans="1:28" ht="20.100000000000001" customHeight="1" x14ac:dyDescent="0.2">
      <c r="A23" s="39" t="str">
        <f>DATEN!D16</f>
        <v>I15</v>
      </c>
      <c r="B23" s="40" t="str">
        <f>DATEN!C16</f>
        <v>Webauftritt / Firmenwebsite</v>
      </c>
      <c r="C23" s="26"/>
      <c r="D23" s="45" t="str">
        <f>IF(VORLAGE!G23="","",VORLAGE!G23)</f>
        <v/>
      </c>
      <c r="E23" s="45" t="str">
        <f>IF(VORLAGE!H23="","",VORLAGE!H23)</f>
        <v>x</v>
      </c>
      <c r="F23" s="45" t="str">
        <f>IF(VORLAGE!I23="","",VORLAGE!I23)</f>
        <v>x</v>
      </c>
      <c r="G23" s="45" t="str">
        <f>IF(VORLAGE!J23="","",VORLAGE!J23)</f>
        <v/>
      </c>
      <c r="H23" s="45" t="str">
        <f>IF(VORLAGE!K23="","",VORLAGE!K23)</f>
        <v>x</v>
      </c>
      <c r="I23" s="45" t="str">
        <f>IF(VORLAGE!L23="","",VORLAGE!L23)</f>
        <v/>
      </c>
      <c r="J23" s="45" t="str">
        <f>IF(VORLAGE!M23="","",VORLAGE!M23)</f>
        <v>x</v>
      </c>
      <c r="K23" s="45" t="str">
        <f>IF(VORLAGE!N23="","",VORLAGE!N23)</f>
        <v/>
      </c>
      <c r="L23" s="45" t="str">
        <f>IF(VORLAGE!O23="","",VORLAGE!O23)</f>
        <v>x</v>
      </c>
      <c r="M23" s="45" t="str">
        <f>IF(VORLAGE!P23="","",VORLAGE!P23)</f>
        <v/>
      </c>
      <c r="N23" s="41"/>
      <c r="O23" s="45" t="str">
        <f>IF(VORLAGE!R23="","",VORLAGE!R23)</f>
        <v>x</v>
      </c>
      <c r="P23" s="45" t="str">
        <f>IF(VORLAGE!S23="","",VORLAGE!S23)</f>
        <v>x</v>
      </c>
      <c r="Q23" s="45" t="str">
        <f>IF(VORLAGE!T23="","",VORLAGE!T23)</f>
        <v>x</v>
      </c>
      <c r="R23" s="45" t="str">
        <f>IF(VORLAGE!U23="","",VORLAGE!U23)</f>
        <v>x</v>
      </c>
      <c r="S23" s="45" t="str">
        <f>IF(VORLAGE!V23="","",VORLAGE!V23)</f>
        <v>x</v>
      </c>
      <c r="T23" s="45" t="str">
        <f>IF(VORLAGE!W23="","",VORLAGE!W23)</f>
        <v>x</v>
      </c>
      <c r="U23" s="45" t="str">
        <f>IF(VORLAGE!X23="","",VORLAGE!X23)</f>
        <v>x</v>
      </c>
      <c r="V23" s="45" t="str">
        <f>IF(VORLAGE!Y23="","",VORLAGE!Y23)</f>
        <v>x</v>
      </c>
      <c r="W23" s="45" t="str">
        <f>IF(VORLAGE!Z23="","",VORLAGE!Z23)</f>
        <v/>
      </c>
      <c r="X23" s="45" t="str">
        <f>IF(VORLAGE!AA23="","",VORLAGE!AA23)</f>
        <v>x</v>
      </c>
      <c r="Y23" s="45" t="str">
        <f>IF(VORLAGE!AB23="","",VORLAGE!AB23)</f>
        <v>x</v>
      </c>
      <c r="Z23" s="45" t="str">
        <f>IF(VORLAGE!AC23="","",VORLAGE!AC23)</f>
        <v>x</v>
      </c>
      <c r="AB23" s="152"/>
    </row>
    <row r="24" spans="1:28" ht="20.100000000000001" customHeight="1" x14ac:dyDescent="0.2">
      <c r="A24" s="39" t="str">
        <f>DATEN!D17</f>
        <v>I16</v>
      </c>
      <c r="B24" s="40" t="str">
        <f>DATEN!C17</f>
        <v>Social Media (Facebook, Twitter, etc.)</v>
      </c>
      <c r="C24" s="26"/>
      <c r="D24" s="45" t="str">
        <f>IF(VORLAGE!G24="","",VORLAGE!G24)</f>
        <v>x</v>
      </c>
      <c r="E24" s="45" t="str">
        <f>IF(VORLAGE!H24="","",VORLAGE!H24)</f>
        <v/>
      </c>
      <c r="F24" s="45" t="str">
        <f>IF(VORLAGE!I24="","",VORLAGE!I24)</f>
        <v>x</v>
      </c>
      <c r="G24" s="45" t="str">
        <f>IF(VORLAGE!J24="","",VORLAGE!J24)</f>
        <v/>
      </c>
      <c r="H24" s="45" t="str">
        <f>IF(VORLAGE!K24="","",VORLAGE!K24)</f>
        <v/>
      </c>
      <c r="I24" s="45" t="str">
        <f>IF(VORLAGE!L24="","",VORLAGE!L24)</f>
        <v>x</v>
      </c>
      <c r="J24" s="45" t="str">
        <f>IF(VORLAGE!M24="","",VORLAGE!M24)</f>
        <v>x</v>
      </c>
      <c r="K24" s="45" t="str">
        <f>IF(VORLAGE!N24="","",VORLAGE!N24)</f>
        <v/>
      </c>
      <c r="L24" s="45" t="str">
        <f>IF(VORLAGE!O24="","",VORLAGE!O24)</f>
        <v>x</v>
      </c>
      <c r="M24" s="45" t="str">
        <f>IF(VORLAGE!P24="","",VORLAGE!P24)</f>
        <v/>
      </c>
      <c r="N24" s="41"/>
      <c r="O24" s="45" t="str">
        <f>IF(VORLAGE!R24="","",VORLAGE!R24)</f>
        <v>x</v>
      </c>
      <c r="P24" s="45" t="str">
        <f>IF(VORLAGE!S24="","",VORLAGE!S24)</f>
        <v>x</v>
      </c>
      <c r="Q24" s="45" t="str">
        <f>IF(VORLAGE!T24="","",VORLAGE!T24)</f>
        <v/>
      </c>
      <c r="R24" s="45" t="str">
        <f>IF(VORLAGE!U24="","",VORLAGE!U24)</f>
        <v>x</v>
      </c>
      <c r="S24" s="45" t="str">
        <f>IF(VORLAGE!V24="","",VORLAGE!V24)</f>
        <v>x</v>
      </c>
      <c r="T24" s="45" t="str">
        <f>IF(VORLAGE!W24="","",VORLAGE!W24)</f>
        <v>x</v>
      </c>
      <c r="U24" s="45" t="str">
        <f>IF(VORLAGE!X24="","",VORLAGE!X24)</f>
        <v>x</v>
      </c>
      <c r="V24" s="45" t="str">
        <f>IF(VORLAGE!Y24="","",VORLAGE!Y24)</f>
        <v>x</v>
      </c>
      <c r="W24" s="45" t="str">
        <f>IF(VORLAGE!Z24="","",VORLAGE!Z24)</f>
        <v>x</v>
      </c>
      <c r="X24" s="45" t="str">
        <f>IF(VORLAGE!AA24="","",VORLAGE!AA24)</f>
        <v>x</v>
      </c>
      <c r="Y24" s="45" t="str">
        <f>IF(VORLAGE!AB24="","",VORLAGE!AB24)</f>
        <v/>
      </c>
      <c r="Z24" s="45" t="str">
        <f>IF(VORLAGE!AC24="","",VORLAGE!AC24)</f>
        <v>x</v>
      </c>
      <c r="AB24" s="152"/>
    </row>
    <row r="25" spans="1:28" ht="20.100000000000001" customHeight="1" x14ac:dyDescent="0.2">
      <c r="A25" s="39" t="str">
        <f>DATEN!D18</f>
        <v>I17</v>
      </c>
      <c r="B25" s="40" t="str">
        <f>DATEN!C18</f>
        <v>Studentenrabatte, Goodies</v>
      </c>
      <c r="C25" s="26"/>
      <c r="D25" s="45" t="str">
        <f>IF(VORLAGE!G25="","",VORLAGE!G25)</f>
        <v>x</v>
      </c>
      <c r="E25" s="45" t="str">
        <f>IF(VORLAGE!H25="","",VORLAGE!H25)</f>
        <v/>
      </c>
      <c r="F25" s="45" t="str">
        <f>IF(VORLAGE!I25="","",VORLAGE!I25)</f>
        <v/>
      </c>
      <c r="G25" s="45" t="str">
        <f>IF(VORLAGE!J25="","",VORLAGE!J25)</f>
        <v>x</v>
      </c>
      <c r="H25" s="45" t="str">
        <f>IF(VORLAGE!K25="","",VORLAGE!K25)</f>
        <v/>
      </c>
      <c r="I25" s="45" t="str">
        <f>IF(VORLAGE!L25="","",VORLAGE!L25)</f>
        <v>x</v>
      </c>
      <c r="J25" s="45" t="str">
        <f>IF(VORLAGE!M25="","",VORLAGE!M25)</f>
        <v>x</v>
      </c>
      <c r="K25" s="45" t="str">
        <f>IF(VORLAGE!N25="","",VORLAGE!N25)</f>
        <v/>
      </c>
      <c r="L25" s="45" t="str">
        <f>IF(VORLAGE!O25="","",VORLAGE!O25)</f>
        <v/>
      </c>
      <c r="M25" s="45" t="str">
        <f>IF(VORLAGE!P25="","",VORLAGE!P25)</f>
        <v>x</v>
      </c>
      <c r="N25" s="41"/>
      <c r="O25" s="45" t="str">
        <f>IF(VORLAGE!R25="","",VORLAGE!R25)</f>
        <v/>
      </c>
      <c r="P25" s="45" t="str">
        <f>IF(VORLAGE!S25="","",VORLAGE!S25)</f>
        <v>x</v>
      </c>
      <c r="Q25" s="45" t="str">
        <f>IF(VORLAGE!T25="","",VORLAGE!T25)</f>
        <v>x</v>
      </c>
      <c r="R25" s="45" t="str">
        <f>IF(VORLAGE!U25="","",VORLAGE!U25)</f>
        <v>x</v>
      </c>
      <c r="S25" s="45" t="str">
        <f>IF(VORLAGE!V25="","",VORLAGE!V25)</f>
        <v>x</v>
      </c>
      <c r="T25" s="45" t="str">
        <f>IF(VORLAGE!W25="","",VORLAGE!W25)</f>
        <v/>
      </c>
      <c r="U25" s="45" t="str">
        <f>IF(VORLAGE!X25="","",VORLAGE!X25)</f>
        <v/>
      </c>
      <c r="V25" s="45" t="str">
        <f>IF(VORLAGE!Y25="","",VORLAGE!Y25)</f>
        <v/>
      </c>
      <c r="W25" s="45" t="str">
        <f>IF(VORLAGE!Z25="","",VORLAGE!Z25)</f>
        <v>x</v>
      </c>
      <c r="X25" s="45" t="str">
        <f>IF(VORLAGE!AA25="","",VORLAGE!AA25)</f>
        <v/>
      </c>
      <c r="Y25" s="45" t="str">
        <f>IF(VORLAGE!AB25="","",VORLAGE!AB25)</f>
        <v>x</v>
      </c>
      <c r="Z25" s="45" t="str">
        <f>IF(VORLAGE!AC25="","",VORLAGE!AC25)</f>
        <v>x</v>
      </c>
      <c r="AB25" s="152"/>
    </row>
    <row r="26" spans="1:28" x14ac:dyDescent="0.2">
      <c r="C26" s="26"/>
    </row>
    <row r="27" spans="1:28" x14ac:dyDescent="0.2">
      <c r="C27" s="148" t="s">
        <v>122</v>
      </c>
      <c r="D27" s="46" t="str">
        <f>DATEN!R15</f>
        <v>Der Grad der Übereinstimmung gibt an, zu wie viel Prozent Ihre eigenen Eingaben bei den Zielen und Anforderungen mit den Voreinstellungen im Tool für jedes Instrument übereinstimmen.</v>
      </c>
    </row>
    <row r="28" spans="1:28" x14ac:dyDescent="0.2">
      <c r="G28" s="154"/>
      <c r="H28" s="154"/>
    </row>
    <row r="29" spans="1:28" x14ac:dyDescent="0.2">
      <c r="D29" s="59"/>
      <c r="E29" s="77"/>
      <c r="F29" s="46" t="str">
        <f>DATEN!R16</f>
        <v>Diese Instrumente stimmen sehr gut mit Ihren Anforderungen und Zielen überein.</v>
      </c>
      <c r="G29" s="154"/>
      <c r="H29" s="154"/>
    </row>
    <row r="30" spans="1:28" ht="14.25" customHeight="1" x14ac:dyDescent="0.2">
      <c r="F30" s="46"/>
    </row>
    <row r="31" spans="1:28" x14ac:dyDescent="0.2">
      <c r="D31" s="69"/>
      <c r="F31" s="46" t="str">
        <f>DATEN!R17</f>
        <v>Diese Instrumente stimmen gut mit Ihren Anforderungen und Zielen überein.</v>
      </c>
      <c r="G31" s="154"/>
      <c r="H31" s="154"/>
    </row>
    <row r="32" spans="1:28" x14ac:dyDescent="0.2">
      <c r="G32" s="154"/>
      <c r="H32" s="154"/>
    </row>
    <row r="33" spans="4:8" ht="14.25" customHeight="1" x14ac:dyDescent="0.2">
      <c r="D33" s="61"/>
      <c r="F33" s="46" t="str">
        <f>DATEN!R18</f>
        <v>Diese Instrumente stimmen mässig mit Ihren Anforderungen und Zielen überein.</v>
      </c>
    </row>
    <row r="34" spans="4:8" x14ac:dyDescent="0.2">
      <c r="F34" s="46"/>
      <c r="G34" s="154"/>
      <c r="H34" s="154"/>
    </row>
    <row r="35" spans="4:8" x14ac:dyDescent="0.2">
      <c r="D35" s="62"/>
      <c r="F35" s="46" t="str">
        <f>DATEN!R19</f>
        <v>Diese Instrumente stimmen nicht oder kaum mit Ihren Anforderungen und Zielen überein.</v>
      </c>
      <c r="G35" s="154"/>
      <c r="H35" s="154"/>
    </row>
    <row r="36" spans="4:8" ht="14.25" customHeight="1" x14ac:dyDescent="0.2">
      <c r="F36" s="46"/>
    </row>
    <row r="37" spans="4:8" x14ac:dyDescent="0.2">
      <c r="F37" s="46"/>
      <c r="G37" s="154"/>
      <c r="H37" s="154"/>
    </row>
    <row r="38" spans="4:8" x14ac:dyDescent="0.2">
      <c r="G38" s="154"/>
      <c r="H38" s="154"/>
    </row>
    <row r="39" spans="4:8" x14ac:dyDescent="0.2">
      <c r="F39" s="154"/>
      <c r="G39" s="154"/>
      <c r="H39" s="154"/>
    </row>
  </sheetData>
  <sheetProtection password="D40C" sheet="1" objects="1" scenarios="1" selectLockedCells="1" selectUnlockedCells="1"/>
  <mergeCells count="21">
    <mergeCell ref="X4:Z4"/>
    <mergeCell ref="O4:P4"/>
    <mergeCell ref="Q4:R4"/>
    <mergeCell ref="S4:U4"/>
    <mergeCell ref="V4:W4"/>
    <mergeCell ref="D4:E4"/>
    <mergeCell ref="F4:G4"/>
    <mergeCell ref="H4:I4"/>
    <mergeCell ref="J4:K4"/>
    <mergeCell ref="L4:M4"/>
    <mergeCell ref="V6:W6"/>
    <mergeCell ref="X6:Z6"/>
    <mergeCell ref="D5:M5"/>
    <mergeCell ref="O5:Z5"/>
    <mergeCell ref="D6:E6"/>
    <mergeCell ref="H6:I6"/>
    <mergeCell ref="J6:K6"/>
    <mergeCell ref="L6:M6"/>
    <mergeCell ref="O6:P6"/>
    <mergeCell ref="Q6:R6"/>
    <mergeCell ref="S6:U6"/>
  </mergeCells>
  <conditionalFormatting sqref="D9:Z9">
    <cfRule type="expression" dxfId="152" priority="1">
      <formula>AND($AB$9)</formula>
    </cfRule>
  </conditionalFormatting>
  <conditionalFormatting sqref="D25:Z25">
    <cfRule type="expression" dxfId="151" priority="2">
      <formula>AND($AB$9)</formula>
    </cfRule>
  </conditionalFormatting>
  <conditionalFormatting sqref="D24:Z24">
    <cfRule type="expression" dxfId="150" priority="3">
      <formula>AND($AB$9)</formula>
    </cfRule>
  </conditionalFormatting>
  <conditionalFormatting sqref="D22:Z22">
    <cfRule type="expression" dxfId="149" priority="5">
      <formula>AND($AB$9)</formula>
    </cfRule>
  </conditionalFormatting>
  <conditionalFormatting sqref="D21:Z21">
    <cfRule type="expression" dxfId="148" priority="6">
      <formula>AND($AB$9)</formula>
    </cfRule>
  </conditionalFormatting>
  <conditionalFormatting sqref="D20:Z20">
    <cfRule type="expression" dxfId="147" priority="7">
      <formula>AND($AB$9)</formula>
    </cfRule>
  </conditionalFormatting>
  <conditionalFormatting sqref="D19:Z19">
    <cfRule type="expression" dxfId="146" priority="8">
      <formula>AND($AB$9)</formula>
    </cfRule>
  </conditionalFormatting>
  <conditionalFormatting sqref="D18:Z18">
    <cfRule type="expression" dxfId="145" priority="9">
      <formula>AND($AB$9)</formula>
    </cfRule>
  </conditionalFormatting>
  <conditionalFormatting sqref="D17:Z17">
    <cfRule type="expression" dxfId="144" priority="10">
      <formula>AND($AB$9)</formula>
    </cfRule>
  </conditionalFormatting>
  <conditionalFormatting sqref="D16:Z16">
    <cfRule type="expression" dxfId="143" priority="11">
      <formula>AND($AB$9)</formula>
    </cfRule>
  </conditionalFormatting>
  <conditionalFormatting sqref="D15:Z15">
    <cfRule type="expression" dxfId="142" priority="12">
      <formula>AND($AB$9)</formula>
    </cfRule>
  </conditionalFormatting>
  <conditionalFormatting sqref="D14:Z14">
    <cfRule type="expression" dxfId="141" priority="13">
      <formula>AND($AB$9)</formula>
    </cfRule>
  </conditionalFormatting>
  <conditionalFormatting sqref="D13:Z13">
    <cfRule type="expression" dxfId="140" priority="14">
      <formula>AND($AB$9)</formula>
    </cfRule>
  </conditionalFormatting>
  <conditionalFormatting sqref="D12:Z12">
    <cfRule type="expression" dxfId="139" priority="15">
      <formula>AND($AB$9)</formula>
    </cfRule>
  </conditionalFormatting>
  <conditionalFormatting sqref="D11:Z11">
    <cfRule type="expression" dxfId="138" priority="16">
      <formula>AND($AB$9)</formula>
    </cfRule>
  </conditionalFormatting>
  <conditionalFormatting sqref="D10:Z10">
    <cfRule type="expression" dxfId="137" priority="17">
      <formula>AND($AB$9)</formula>
    </cfRule>
  </conditionalFormatting>
  <conditionalFormatting sqref="D23:Z25">
    <cfRule type="expression" dxfId="136" priority="4">
      <formula>AND($AB$9)</formula>
    </cfRule>
  </conditionalFormatting>
  <pageMargins left="0.7" right="0.7" top="0.78740157499999996" bottom="0.78740157499999996"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22" id="{2893D0D9-B8CB-463E-8D2E-80F46F8A4E8C}">
            <xm:f>AND(BEWERTUNG!$AG$9&gt;25,BEWERTUNG!$AG$9&lt;=50)</xm:f>
            <x14:dxf>
              <fill>
                <patternFill>
                  <bgColor rgb="FFFFFF99"/>
                </patternFill>
              </fill>
            </x14:dxf>
          </x14:cfRule>
          <x14:cfRule type="expression" priority="23" id="{DFE232EF-C110-4096-ABF8-724CD4E8F219}">
            <xm:f>AND(BEWERTUNG!$AG$9&gt;50,BEWERTUNG!$AG$9&lt;=75)</xm:f>
            <x14:dxf>
              <fill>
                <patternFill>
                  <bgColor rgb="FF66FFFF"/>
                </patternFill>
              </fill>
            </x14:dxf>
          </x14:cfRule>
          <x14:cfRule type="expression" priority="25" id="{F7274F25-AA68-4C24-A05A-959BFCDCB59B}">
            <xm:f>AND(BEWERTUNG!$AG$9&gt;=0,BEWERTUNG!$AG$9&lt;=25)</xm:f>
            <x14:dxf>
              <fill>
                <patternFill>
                  <bgColor rgb="FFFF9999"/>
                </patternFill>
              </fill>
            </x14:dxf>
          </x14:cfRule>
          <x14:cfRule type="expression" priority="26" id="{25B25E7E-E946-4271-8F1D-93B27F031A13}">
            <xm:f>AND(BEWERTUNG!$AG$9&gt;75,BEWERTUNG!$AG$9&lt;=100)</xm:f>
            <x14:dxf>
              <fill>
                <patternFill>
                  <bgColor rgb="FF99FF66"/>
                </patternFill>
              </fill>
            </x14:dxf>
          </x14:cfRule>
          <xm:sqref>D9:Z9</xm:sqref>
        </x14:conditionalFormatting>
        <x14:conditionalFormatting xmlns:xm="http://schemas.microsoft.com/office/excel/2006/main">
          <x14:cfRule type="expression" priority="50" id="{AAA1782B-484C-4258-80F2-19E278B53EA6}">
            <xm:f>AND(BEWERTUNG!$AG$25&gt;25,BEWERTUNG!$AG$25&lt;=50)</xm:f>
            <x14:dxf>
              <fill>
                <patternFill>
                  <bgColor rgb="FFFFFF99"/>
                </patternFill>
              </fill>
            </x14:dxf>
          </x14:cfRule>
          <x14:cfRule type="expression" priority="51" id="{61641C25-7B8C-43A1-B314-98E257739B6E}">
            <xm:f>AND(BEWERTUNG!$AG$25&gt;50,BEWERTUNG!$AG$25&lt;=75)</xm:f>
            <x14:dxf>
              <fill>
                <patternFill>
                  <bgColor rgb="FF66FFFF"/>
                </patternFill>
              </fill>
            </x14:dxf>
          </x14:cfRule>
          <x14:cfRule type="expression" priority="53" id="{08982B92-CB2E-4DF9-A441-5622D23E827E}">
            <xm:f>AND(BEWERTUNG!$AG$25&gt;=0,BEWERTUNG!$AG$25&lt;=25)</xm:f>
            <x14:dxf>
              <fill>
                <patternFill>
                  <bgColor rgb="FFFF9999"/>
                </patternFill>
              </fill>
            </x14:dxf>
          </x14:cfRule>
          <x14:cfRule type="expression" priority="54" id="{8EC4E8E1-6E34-4FAA-8648-01E8F7F4B5C3}">
            <xm:f>AND(BEWERTUNG!$AG$25&gt;75,BEWERTUNG!$AG$25&lt;=100)</xm:f>
            <x14:dxf>
              <fill>
                <patternFill>
                  <bgColor rgb="FF99FF66"/>
                </patternFill>
              </fill>
            </x14:dxf>
          </x14:cfRule>
          <xm:sqref>D25:Z25</xm:sqref>
        </x14:conditionalFormatting>
        <x14:conditionalFormatting xmlns:xm="http://schemas.microsoft.com/office/excel/2006/main">
          <x14:cfRule type="expression" priority="57" id="{5B693710-FA6E-409E-BA51-C74F1268DF15}">
            <xm:f>AND(BEWERTUNG!$AG$24&gt;25,BEWERTUNG!$AG$24&lt;=50)</xm:f>
            <x14:dxf>
              <fill>
                <patternFill>
                  <bgColor rgb="FFFFFF99"/>
                </patternFill>
              </fill>
            </x14:dxf>
          </x14:cfRule>
          <x14:cfRule type="expression" priority="58" id="{EB83B71E-AA17-4331-8FC2-B3B1CE8EE001}">
            <xm:f>AND(BEWERTUNG!$AG$24&gt;50,BEWERTUNG!$AG$24&lt;=75)</xm:f>
            <x14:dxf>
              <fill>
                <patternFill>
                  <bgColor rgb="FF66FFFF"/>
                </patternFill>
              </fill>
            </x14:dxf>
          </x14:cfRule>
          <x14:cfRule type="expression" priority="60" id="{827A56B3-5B2B-4D41-9305-03D897BC691B}">
            <xm:f>AND(BEWERTUNG!$AG$24&gt;=0,BEWERTUNG!$AG$24&lt;=25)</xm:f>
            <x14:dxf>
              <fill>
                <patternFill>
                  <bgColor rgb="FFFF9999"/>
                </patternFill>
              </fill>
            </x14:dxf>
          </x14:cfRule>
          <x14:cfRule type="expression" priority="61" id="{1B66F15F-0B04-4C08-951F-69345E908759}">
            <xm:f>AND(BEWERTUNG!$AG$24&gt;75,BEWERTUNG!$AG$24&lt;=100)</xm:f>
            <x14:dxf>
              <fill>
                <patternFill>
                  <bgColor rgb="FF99FF66"/>
                </patternFill>
              </fill>
            </x14:dxf>
          </x14:cfRule>
          <xm:sqref>D24:Z24</xm:sqref>
        </x14:conditionalFormatting>
        <x14:conditionalFormatting xmlns:xm="http://schemas.microsoft.com/office/excel/2006/main">
          <x14:cfRule type="expression" priority="64" id="{98C0AF1B-0A17-44ED-B143-24061F73977F}">
            <xm:f>AND(BEWERTUNG!$AG$23&gt;25,BEWERTUNG!$AG$23&lt;=50)</xm:f>
            <x14:dxf>
              <fill>
                <patternFill>
                  <bgColor rgb="FFFFFF99"/>
                </patternFill>
              </fill>
            </x14:dxf>
          </x14:cfRule>
          <x14:cfRule type="expression" priority="65" id="{2F353197-324D-499F-B6F9-F5918C10A664}">
            <xm:f>AND(BEWERTUNG!$AG$23&gt;50,BEWERTUNG!$AG$23&lt;=75)</xm:f>
            <x14:dxf>
              <fill>
                <patternFill>
                  <bgColor rgb="FF66FFFF"/>
                </patternFill>
              </fill>
            </x14:dxf>
          </x14:cfRule>
          <x14:cfRule type="expression" priority="67" id="{451D8A95-2059-477E-86A8-7C3C50F85914}">
            <xm:f>AND(BEWERTUNG!$AG$23&gt;=0,BEWERTUNG!$AG$23&lt;=25)</xm:f>
            <x14:dxf>
              <fill>
                <patternFill>
                  <bgColor rgb="FFFF9999"/>
                </patternFill>
              </fill>
            </x14:dxf>
          </x14:cfRule>
          <x14:cfRule type="expression" priority="68" id="{09F8EACB-FAAD-4859-B0FA-CB76F076CDA0}">
            <xm:f>AND(BEWERTUNG!$AG$23&gt;75,BEWERTUNG!$AG$23&lt;=100)</xm:f>
            <x14:dxf>
              <fill>
                <patternFill>
                  <bgColor rgb="FF99FF66"/>
                </patternFill>
              </fill>
            </x14:dxf>
          </x14:cfRule>
          <xm:sqref>D23:Z23</xm:sqref>
        </x14:conditionalFormatting>
        <x14:conditionalFormatting xmlns:xm="http://schemas.microsoft.com/office/excel/2006/main">
          <x14:cfRule type="expression" priority="71" id="{2EF1B3D1-6023-4E87-8AC3-0B6FA64035A6}">
            <xm:f>AND(BEWERTUNG!$AG$22&gt;25,BEWERTUNG!$AG$22&lt;=50)</xm:f>
            <x14:dxf>
              <fill>
                <patternFill>
                  <bgColor rgb="FFFFFF99"/>
                </patternFill>
              </fill>
            </x14:dxf>
          </x14:cfRule>
          <x14:cfRule type="expression" priority="72" id="{F76B30CD-3E62-4E30-AC12-D7728D51F3A8}">
            <xm:f>AND(BEWERTUNG!$AG$22&gt;50,BEWERTUNG!$AG$22&lt;=75)</xm:f>
            <x14:dxf>
              <fill>
                <patternFill>
                  <bgColor rgb="FF66FFFF"/>
                </patternFill>
              </fill>
            </x14:dxf>
          </x14:cfRule>
          <x14:cfRule type="expression" priority="74" id="{08C9CBFD-7C77-4E10-8168-A38AB1A5E19B}">
            <xm:f>AND(BEWERTUNG!$AG$22&gt;=0,BEWERTUNG!$AG$22&lt;=25)</xm:f>
            <x14:dxf>
              <fill>
                <patternFill>
                  <bgColor rgb="FFFF9999"/>
                </patternFill>
              </fill>
            </x14:dxf>
          </x14:cfRule>
          <x14:cfRule type="expression" priority="75" id="{3965A639-4132-442D-9183-BE492902E0A4}">
            <xm:f>AND(BEWERTUNG!$AG$22&gt;75,BEWERTUNG!$AG$22&lt;=100)</xm:f>
            <x14:dxf>
              <fill>
                <patternFill>
                  <bgColor rgb="FF99FF66"/>
                </patternFill>
              </fill>
            </x14:dxf>
          </x14:cfRule>
          <xm:sqref>D22:Z22</xm:sqref>
        </x14:conditionalFormatting>
        <x14:conditionalFormatting xmlns:xm="http://schemas.microsoft.com/office/excel/2006/main">
          <x14:cfRule type="expression" priority="85" id="{411FF780-5D71-4F34-B994-BCBBCFDFDFEB}">
            <xm:f>AND(BEWERTUNG!$AG$21&gt;25,BEWERTUNG!$AG$21&lt;=50)</xm:f>
            <x14:dxf>
              <fill>
                <patternFill>
                  <bgColor rgb="FFFFFF99"/>
                </patternFill>
              </fill>
            </x14:dxf>
          </x14:cfRule>
          <x14:cfRule type="expression" priority="86" id="{6E419654-0092-487A-BE13-CD2243B30C8C}">
            <xm:f>AND(BEWERTUNG!$AG$21&gt;50,BEWERTUNG!$AG$21&lt;=75)</xm:f>
            <x14:dxf>
              <fill>
                <patternFill>
                  <bgColor rgb="FF66FFFF"/>
                </patternFill>
              </fill>
            </x14:dxf>
          </x14:cfRule>
          <x14:cfRule type="expression" priority="88" id="{ED4DC530-C768-496F-BDDB-B4608BCBB6FA}">
            <xm:f>AND(BEWERTUNG!$AG$21&gt;=0,BEWERTUNG!$AG$21&lt;=25)</xm:f>
            <x14:dxf>
              <fill>
                <patternFill>
                  <bgColor rgb="FFFF9999"/>
                </patternFill>
              </fill>
            </x14:dxf>
          </x14:cfRule>
          <x14:cfRule type="expression" priority="89" id="{C7E89D9D-0780-4D54-9481-6A2C62F86CA3}">
            <xm:f>AND(BEWERTUNG!$AG$21&gt;75,BEWERTUNG!$AG$21&lt;=100)</xm:f>
            <x14:dxf>
              <fill>
                <patternFill>
                  <bgColor rgb="FF99FF66"/>
                </patternFill>
              </fill>
            </x14:dxf>
          </x14:cfRule>
          <xm:sqref>D21:Z21</xm:sqref>
        </x14:conditionalFormatting>
        <x14:conditionalFormatting xmlns:xm="http://schemas.microsoft.com/office/excel/2006/main">
          <x14:cfRule type="expression" priority="92" id="{1182396B-672E-4488-8E68-CEDDAAC15161}">
            <xm:f>AND(BEWERTUNG!$AG$20&gt;25,BEWERTUNG!$AG$20&lt;=50)</xm:f>
            <x14:dxf>
              <fill>
                <patternFill>
                  <bgColor rgb="FFFFFF99"/>
                </patternFill>
              </fill>
            </x14:dxf>
          </x14:cfRule>
          <x14:cfRule type="expression" priority="93" id="{236FA017-D4CE-46DE-9604-C71490A6E608}">
            <xm:f>AND(BEWERTUNG!$AG$20&gt;50,BEWERTUNG!$AG$20&lt;=75)</xm:f>
            <x14:dxf>
              <fill>
                <patternFill>
                  <bgColor rgb="FF66FFFF"/>
                </patternFill>
              </fill>
            </x14:dxf>
          </x14:cfRule>
          <x14:cfRule type="expression" priority="95" id="{9A422D8A-5768-47DD-8963-70553991BF29}">
            <xm:f>AND(BEWERTUNG!$AG$20&gt;=0,BEWERTUNG!$AG$20&lt;=25)</xm:f>
            <x14:dxf>
              <fill>
                <patternFill>
                  <bgColor rgb="FFFF9999"/>
                </patternFill>
              </fill>
            </x14:dxf>
          </x14:cfRule>
          <x14:cfRule type="expression" priority="96" id="{7534B806-D2C0-4EC4-A89E-F511107A3DF0}">
            <xm:f>AND(BEWERTUNG!$AG$20&gt;75,BEWERTUNG!$AG$20&lt;=100)</xm:f>
            <x14:dxf>
              <fill>
                <patternFill>
                  <bgColor rgb="FF99FF66"/>
                </patternFill>
              </fill>
            </x14:dxf>
          </x14:cfRule>
          <xm:sqref>D20:Z20</xm:sqref>
        </x14:conditionalFormatting>
        <x14:conditionalFormatting xmlns:xm="http://schemas.microsoft.com/office/excel/2006/main">
          <x14:cfRule type="expression" priority="99" id="{0DF5C20A-551B-44BB-9F4B-CC179EB04C84}">
            <xm:f>AND(BEWERTUNG!$AG$19&gt;25,BEWERTUNG!$AG$19&lt;=50)</xm:f>
            <x14:dxf>
              <fill>
                <patternFill>
                  <bgColor rgb="FFFFFF99"/>
                </patternFill>
              </fill>
            </x14:dxf>
          </x14:cfRule>
          <x14:cfRule type="expression" priority="100" id="{0E8DAFCA-79E5-46BD-93E7-BC57CDF78D90}">
            <xm:f>AND(BEWERTUNG!$AG$19&gt;50,BEWERTUNG!$AG$19&lt;=75)</xm:f>
            <x14:dxf>
              <fill>
                <patternFill>
                  <bgColor rgb="FF66FFFF"/>
                </patternFill>
              </fill>
            </x14:dxf>
          </x14:cfRule>
          <x14:cfRule type="expression" priority="102" id="{BEB54630-F5AB-4F58-BAF1-75276463647E}">
            <xm:f>AND(BEWERTUNG!$AG$19&gt;=0,BEWERTUNG!$AG$19&lt;=25)</xm:f>
            <x14:dxf>
              <fill>
                <patternFill>
                  <bgColor rgb="FFFF9999"/>
                </patternFill>
              </fill>
            </x14:dxf>
          </x14:cfRule>
          <x14:cfRule type="expression" priority="103" id="{D10EB2F7-B02D-420F-AFF8-44575E25B530}">
            <xm:f>AND(BEWERTUNG!$AG$19&gt;75,BEWERTUNG!$AG$19&lt;=100)</xm:f>
            <x14:dxf>
              <fill>
                <patternFill>
                  <bgColor rgb="FF99FF66"/>
                </patternFill>
              </fill>
            </x14:dxf>
          </x14:cfRule>
          <xm:sqref>D19:Z19</xm:sqref>
        </x14:conditionalFormatting>
        <x14:conditionalFormatting xmlns:xm="http://schemas.microsoft.com/office/excel/2006/main">
          <x14:cfRule type="expression" priority="106" id="{EC3DA0A6-4501-470C-9F2C-0402F8B6A9CF}">
            <xm:f>AND(BEWERTUNG!$AG$18&gt;25,BEWERTUNG!$AG$18&lt;=50)</xm:f>
            <x14:dxf>
              <fill>
                <patternFill>
                  <bgColor rgb="FFFFFF99"/>
                </patternFill>
              </fill>
            </x14:dxf>
          </x14:cfRule>
          <x14:cfRule type="expression" priority="107" id="{CA90B2A4-D863-46EA-AF1B-15F013A0BF91}">
            <xm:f>AND(BEWERTUNG!$AG$18&gt;50,BEWERTUNG!$AG$18&lt;=75)</xm:f>
            <x14:dxf>
              <fill>
                <patternFill>
                  <bgColor rgb="FF66FFFF"/>
                </patternFill>
              </fill>
            </x14:dxf>
          </x14:cfRule>
          <x14:cfRule type="expression" priority="109" id="{BC4E5CB6-65C7-4DB8-9879-26FDD92BC156}">
            <xm:f>AND(BEWERTUNG!$AG$18&gt;=0,BEWERTUNG!$AG$18&lt;=25)</xm:f>
            <x14:dxf>
              <fill>
                <patternFill>
                  <bgColor rgb="FFFF9999"/>
                </patternFill>
              </fill>
            </x14:dxf>
          </x14:cfRule>
          <x14:cfRule type="expression" priority="110" id="{E50835D5-4CE8-411A-B431-B674845F4FC1}">
            <xm:f>AND(BEWERTUNG!$AG$18&gt;75,BEWERTUNG!$AG$18&lt;=100)</xm:f>
            <x14:dxf>
              <fill>
                <patternFill>
                  <bgColor rgb="FF99FF66"/>
                </patternFill>
              </fill>
            </x14:dxf>
          </x14:cfRule>
          <xm:sqref>D18:Z18</xm:sqref>
        </x14:conditionalFormatting>
        <x14:conditionalFormatting xmlns:xm="http://schemas.microsoft.com/office/excel/2006/main">
          <x14:cfRule type="expression" priority="113" id="{DAFC3D39-1771-4DF4-9204-9017ED7C2B23}">
            <xm:f>AND(BEWERTUNG!$AG$17&gt;25,BEWERTUNG!$AG$17&lt;=50)</xm:f>
            <x14:dxf>
              <fill>
                <patternFill>
                  <bgColor rgb="FFFFFF99"/>
                </patternFill>
              </fill>
            </x14:dxf>
          </x14:cfRule>
          <x14:cfRule type="expression" priority="114" id="{DB4DE6D5-8246-4F2B-9930-6FDE43A402CB}">
            <xm:f>AND(BEWERTUNG!$AG$17&gt;50,BEWERTUNG!$AG$17&lt;=75)</xm:f>
            <x14:dxf>
              <fill>
                <patternFill>
                  <bgColor rgb="FF66FFFF"/>
                </patternFill>
              </fill>
            </x14:dxf>
          </x14:cfRule>
          <x14:cfRule type="expression" priority="116" id="{A64039E0-EE42-4392-8368-21DFDD887A28}">
            <xm:f>AND(BEWERTUNG!$AG$17&gt;=0,BEWERTUNG!$AG$17&lt;=25)</xm:f>
            <x14:dxf>
              <fill>
                <patternFill>
                  <bgColor rgb="FFFF9999"/>
                </patternFill>
              </fill>
            </x14:dxf>
          </x14:cfRule>
          <x14:cfRule type="expression" priority="117" id="{4F606265-6CAC-4C1E-B9A0-032E8A00509E}">
            <xm:f>AND(BEWERTUNG!$AG$17&gt;75,BEWERTUNG!$AG$17&lt;=100)</xm:f>
            <x14:dxf>
              <fill>
                <patternFill>
                  <bgColor rgb="FF99FF66"/>
                </patternFill>
              </fill>
            </x14:dxf>
          </x14:cfRule>
          <xm:sqref>D17:Z17</xm:sqref>
        </x14:conditionalFormatting>
        <x14:conditionalFormatting xmlns:xm="http://schemas.microsoft.com/office/excel/2006/main">
          <x14:cfRule type="expression" priority="120" id="{5857BFB8-E318-4C05-9BB2-B42B8160791B}">
            <xm:f>AND(BEWERTUNG!$AG$16&gt;25,BEWERTUNG!$AG$16&lt;=50)</xm:f>
            <x14:dxf>
              <fill>
                <patternFill>
                  <bgColor rgb="FFFFFF99"/>
                </patternFill>
              </fill>
            </x14:dxf>
          </x14:cfRule>
          <x14:cfRule type="expression" priority="121" id="{A5C7FE9A-FFE9-405D-A855-762350177DE8}">
            <xm:f>AND(BEWERTUNG!$AG$16&gt;50,BEWERTUNG!$AG$16&lt;=75)</xm:f>
            <x14:dxf>
              <fill>
                <patternFill>
                  <bgColor rgb="FF66FFFF"/>
                </patternFill>
              </fill>
            </x14:dxf>
          </x14:cfRule>
          <x14:cfRule type="expression" priority="123" id="{95221B32-B204-41FB-A157-AB4735E4554B}">
            <xm:f>AND(BEWERTUNG!$AG$16&gt;=0,BEWERTUNG!$AG$16&lt;=25)</xm:f>
            <x14:dxf>
              <fill>
                <patternFill>
                  <bgColor rgb="FFFF9999"/>
                </patternFill>
              </fill>
            </x14:dxf>
          </x14:cfRule>
          <x14:cfRule type="expression" priority="124" id="{8E34235F-86E5-4F02-A805-61AA776066D5}">
            <xm:f>AND(BEWERTUNG!$AG$16&gt;75,BEWERTUNG!$AG$16&lt;=100)</xm:f>
            <x14:dxf>
              <fill>
                <patternFill>
                  <bgColor rgb="FF99FF66"/>
                </patternFill>
              </fill>
            </x14:dxf>
          </x14:cfRule>
          <xm:sqref>D16:Z16</xm:sqref>
        </x14:conditionalFormatting>
        <x14:conditionalFormatting xmlns:xm="http://schemas.microsoft.com/office/excel/2006/main">
          <x14:cfRule type="expression" priority="127" id="{8943814F-C52B-41E7-AD10-68E2183347C7}">
            <xm:f>AND(BEWERTUNG!$AG$15&gt;25,BEWERTUNG!$AG$15&lt;=50)</xm:f>
            <x14:dxf>
              <fill>
                <patternFill>
                  <bgColor rgb="FFFFFF99"/>
                </patternFill>
              </fill>
            </x14:dxf>
          </x14:cfRule>
          <x14:cfRule type="expression" priority="128" id="{59021F01-8A8A-4138-9961-5097CBB3BBB2}">
            <xm:f>AND(BEWERTUNG!$AG$15&gt;50,BEWERTUNG!$AG$15&lt;=75)</xm:f>
            <x14:dxf>
              <fill>
                <patternFill>
                  <bgColor rgb="FF66FFFF"/>
                </patternFill>
              </fill>
            </x14:dxf>
          </x14:cfRule>
          <x14:cfRule type="expression" priority="130" id="{BCD6F9B1-CF9C-4061-BDB4-31D48FC05BD5}">
            <xm:f>AND(BEWERTUNG!$AG$15&gt;=0,BEWERTUNG!$AG$15&lt;=25)</xm:f>
            <x14:dxf>
              <fill>
                <patternFill>
                  <bgColor rgb="FFFF9999"/>
                </patternFill>
              </fill>
            </x14:dxf>
          </x14:cfRule>
          <x14:cfRule type="expression" priority="131" id="{727003E1-F5CB-417D-A3BA-8E1C3058DF3A}">
            <xm:f>AND(BEWERTUNG!$AG$15&gt;75,BEWERTUNG!$AG$15&lt;=100)</xm:f>
            <x14:dxf>
              <fill>
                <patternFill>
                  <bgColor rgb="FF99FF66"/>
                </patternFill>
              </fill>
            </x14:dxf>
          </x14:cfRule>
          <xm:sqref>D15:Z15</xm:sqref>
        </x14:conditionalFormatting>
        <x14:conditionalFormatting xmlns:xm="http://schemas.microsoft.com/office/excel/2006/main">
          <x14:cfRule type="expression" priority="134" id="{B4110911-42BB-4751-A9BA-79B19EDDE8C0}">
            <xm:f>AND(BEWERTUNG!$AG$14&gt;25,BEWERTUNG!$AG$14&lt;=50)</xm:f>
            <x14:dxf>
              <fill>
                <patternFill>
                  <bgColor rgb="FFFFFF99"/>
                </patternFill>
              </fill>
            </x14:dxf>
          </x14:cfRule>
          <x14:cfRule type="expression" priority="135" id="{5F7672D8-E06A-45AC-9A78-55CF98D6A447}">
            <xm:f>AND(BEWERTUNG!$AG$14&gt;50,BEWERTUNG!$AG$14&lt;=75)</xm:f>
            <x14:dxf>
              <fill>
                <patternFill>
                  <bgColor rgb="FF66FFFF"/>
                </patternFill>
              </fill>
            </x14:dxf>
          </x14:cfRule>
          <x14:cfRule type="expression" priority="137" id="{EA6F315A-D9F6-4974-9630-F88D609EF765}">
            <xm:f>AND(BEWERTUNG!$AG$14&gt;=0,BEWERTUNG!$AG$14&lt;=25)</xm:f>
            <x14:dxf>
              <fill>
                <patternFill>
                  <bgColor rgb="FFFF9999"/>
                </patternFill>
              </fill>
            </x14:dxf>
          </x14:cfRule>
          <x14:cfRule type="expression" priority="138" id="{303A64D2-80F6-4A87-8B53-18E171564178}">
            <xm:f>AND(BEWERTUNG!$AG$14&gt;75,BEWERTUNG!$AG$14&lt;=100)</xm:f>
            <x14:dxf>
              <fill>
                <patternFill>
                  <bgColor rgb="FF99FF66"/>
                </patternFill>
              </fill>
            </x14:dxf>
          </x14:cfRule>
          <xm:sqref>D14:Z14</xm:sqref>
        </x14:conditionalFormatting>
        <x14:conditionalFormatting xmlns:xm="http://schemas.microsoft.com/office/excel/2006/main">
          <x14:cfRule type="expression" priority="141" id="{96222486-F21C-45CD-B3AC-8542183AD0A4}">
            <xm:f>AND(BEWERTUNG!$AG$13&gt;25,BEWERTUNG!$AG$13&lt;=50)</xm:f>
            <x14:dxf>
              <fill>
                <patternFill>
                  <bgColor rgb="FFFFFF99"/>
                </patternFill>
              </fill>
            </x14:dxf>
          </x14:cfRule>
          <x14:cfRule type="expression" priority="142" id="{2E495FD2-4717-4F07-9EB1-EF52638BCA35}">
            <xm:f>AND(BEWERTUNG!$AG$13&gt;50,BEWERTUNG!$AG$13&lt;=75)</xm:f>
            <x14:dxf>
              <fill>
                <patternFill>
                  <bgColor rgb="FF66FFFF"/>
                </patternFill>
              </fill>
            </x14:dxf>
          </x14:cfRule>
          <x14:cfRule type="expression" priority="144" id="{5DEA600B-44C1-40DA-8B54-6C0B8385635B}">
            <xm:f>AND(BEWERTUNG!$AG$13&gt;=0,BEWERTUNG!$AG$13&lt;=25)</xm:f>
            <x14:dxf>
              <fill>
                <patternFill>
                  <bgColor rgb="FFFF9999"/>
                </patternFill>
              </fill>
            </x14:dxf>
          </x14:cfRule>
          <x14:cfRule type="expression" priority="145" id="{DD7827DD-5FEE-4EA8-B43A-7CC50B722BA4}">
            <xm:f>AND(BEWERTUNG!$AG$13&gt;75,BEWERTUNG!$AG$13&lt;=100)</xm:f>
            <x14:dxf>
              <fill>
                <patternFill>
                  <bgColor rgb="FF99FF66"/>
                </patternFill>
              </fill>
            </x14:dxf>
          </x14:cfRule>
          <xm:sqref>D13:Z13</xm:sqref>
        </x14:conditionalFormatting>
        <x14:conditionalFormatting xmlns:xm="http://schemas.microsoft.com/office/excel/2006/main">
          <x14:cfRule type="expression" priority="148" id="{A8CCB6DB-93AE-48D3-8412-28508C9B21F3}">
            <xm:f>AND(BEWERTUNG!$AG$12&gt;25,BEWERTUNG!$AG$12&lt;=50)</xm:f>
            <x14:dxf>
              <fill>
                <patternFill>
                  <bgColor rgb="FFFFFF99"/>
                </patternFill>
              </fill>
            </x14:dxf>
          </x14:cfRule>
          <x14:cfRule type="expression" priority="149" id="{96F38AA1-9D54-41E4-9A9C-0B56DCC6E71D}">
            <xm:f>AND(BEWERTUNG!$AG$12&gt;50,BEWERTUNG!$AG$12&lt;=75)</xm:f>
            <x14:dxf>
              <fill>
                <patternFill>
                  <bgColor rgb="FF66FFFF"/>
                </patternFill>
              </fill>
            </x14:dxf>
          </x14:cfRule>
          <x14:cfRule type="expression" priority="151" id="{84A1FD46-1A39-4A6D-8682-08FB719C0CC8}">
            <xm:f>AND(BEWERTUNG!$AG$12&gt;=0,BEWERTUNG!$AG$12&lt;=25)</xm:f>
            <x14:dxf>
              <fill>
                <patternFill>
                  <bgColor rgb="FFFF9999"/>
                </patternFill>
              </fill>
            </x14:dxf>
          </x14:cfRule>
          <x14:cfRule type="expression" priority="152" id="{61AD8C83-0A78-4F72-97FF-C22A8FDECAE4}">
            <xm:f>AND(BEWERTUNG!$AG$12&gt;75,BEWERTUNG!$AG$12&lt;=100)</xm:f>
            <x14:dxf>
              <fill>
                <patternFill>
                  <bgColor rgb="FF99FF66"/>
                </patternFill>
              </fill>
            </x14:dxf>
          </x14:cfRule>
          <xm:sqref>D12:Z12</xm:sqref>
        </x14:conditionalFormatting>
        <x14:conditionalFormatting xmlns:xm="http://schemas.microsoft.com/office/excel/2006/main">
          <x14:cfRule type="expression" priority="155" id="{07888B7F-D099-4A96-B234-F7911630C6DA}">
            <xm:f>AND(BEWERTUNG!$AG$11&gt;25,BEWERTUNG!$AG$11&lt;=50)</xm:f>
            <x14:dxf>
              <fill>
                <patternFill>
                  <bgColor rgb="FFFFFF99"/>
                </patternFill>
              </fill>
            </x14:dxf>
          </x14:cfRule>
          <x14:cfRule type="expression" priority="157" id="{C19CFDA7-81B6-42B1-BC00-B0D2BA3FC73C}">
            <xm:f>AND(BEWERTUNG!$AG$11&gt;50,BEWERTUNG!$AG$11&lt;=75)</xm:f>
            <x14:dxf>
              <fill>
                <patternFill>
                  <bgColor rgb="FF66FFFF"/>
                </patternFill>
              </fill>
            </x14:dxf>
          </x14:cfRule>
          <x14:cfRule type="expression" priority="158" id="{813D4231-25AE-4CE7-BB42-37F4AB0A3462}">
            <xm:f>AND(BEWERTUNG!$AG$11&gt;=0,BEWERTUNG!$AG$11&lt;=25)</xm:f>
            <x14:dxf>
              <fill>
                <patternFill>
                  <bgColor rgb="FFFF9999"/>
                </patternFill>
              </fill>
            </x14:dxf>
          </x14:cfRule>
          <x14:cfRule type="expression" priority="159" id="{1848DC54-4DCA-40D9-8F5B-E28001B57838}">
            <xm:f>AND(BEWERTUNG!$AG$11&gt;75,BEWERTUNG!$AG$11&lt;=100)</xm:f>
            <x14:dxf>
              <fill>
                <patternFill>
                  <bgColor rgb="FF99FF66"/>
                </patternFill>
              </fill>
            </x14:dxf>
          </x14:cfRule>
          <xm:sqref>D11:Z11</xm:sqref>
        </x14:conditionalFormatting>
        <x14:conditionalFormatting xmlns:xm="http://schemas.microsoft.com/office/excel/2006/main">
          <x14:cfRule type="expression" priority="162" id="{0F9EAA2E-802B-4CBE-B127-8690B294D878}">
            <xm:f>AND(BEWERTUNG!$AG$10&gt;25,BEWERTUNG!$AG$10&lt;=50)</xm:f>
            <x14:dxf>
              <fill>
                <patternFill>
                  <bgColor rgb="FFFFFF99"/>
                </patternFill>
              </fill>
            </x14:dxf>
          </x14:cfRule>
          <x14:cfRule type="expression" priority="163" id="{3ACE1EC5-0F8D-45C1-A01C-A82D2804DF2E}">
            <xm:f>AND(BEWERTUNG!$AG$10&gt;50,BEWERTUNG!$AG$10&lt;=75)</xm:f>
            <x14:dxf>
              <fill>
                <patternFill>
                  <bgColor rgb="FF66FFFF"/>
                </patternFill>
              </fill>
            </x14:dxf>
          </x14:cfRule>
          <x14:cfRule type="expression" priority="165" id="{AC6C438E-F989-47B1-869A-49A38F910FE9}">
            <xm:f>AND(BEWERTUNG!$AG$10&gt;=0,BEWERTUNG!$AG$10&lt;=25)</xm:f>
            <x14:dxf>
              <fill>
                <patternFill>
                  <bgColor rgb="FFFF9999"/>
                </patternFill>
              </fill>
            </x14:dxf>
          </x14:cfRule>
          <x14:cfRule type="expression" priority="166" id="{5458DADF-AD28-45A8-B5DC-095DA8C4FA34}">
            <xm:f>AND(BEWERTUNG!$AG$10&gt;75,BEWERTUNG!$AG$10&lt;=100)</xm:f>
            <x14:dxf>
              <fill>
                <patternFill>
                  <bgColor rgb="FF99FF66"/>
                </patternFill>
              </fill>
            </x14:dxf>
          </x14:cfRule>
          <xm:sqref>D10:Z10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T20"/>
  <sheetViews>
    <sheetView showGridLines="0" workbookViewId="0">
      <selection activeCell="A2" sqref="A2"/>
    </sheetView>
  </sheetViews>
  <sheetFormatPr baseColWidth="10" defaultRowHeight="14.25" x14ac:dyDescent="0.2"/>
  <cols>
    <col min="1" max="1" width="2.28515625" style="24" customWidth="1"/>
    <col min="2" max="14" width="11.42578125" style="24"/>
    <col min="15" max="15" width="2.28515625" style="24" customWidth="1"/>
    <col min="16" max="16" width="11.42578125" style="24"/>
    <col min="17" max="17" width="2.28515625" style="24" customWidth="1"/>
    <col min="18" max="16384" width="11.42578125" style="24"/>
  </cols>
  <sheetData>
    <row r="1" spans="1:20" ht="18" x14ac:dyDescent="0.25">
      <c r="A1" s="22" t="str">
        <f>DATEN!R20</f>
        <v>Graphische Auswertung</v>
      </c>
    </row>
    <row r="3" spans="1:20" x14ac:dyDescent="0.2">
      <c r="O3" s="147" t="s">
        <v>122</v>
      </c>
      <c r="P3" s="72" t="str">
        <f>DATEN!R21</f>
        <v>Blaue Linie: „Eignung“</v>
      </c>
    </row>
    <row r="4" spans="1:20" ht="14.25" customHeight="1" x14ac:dyDescent="0.2">
      <c r="P4" s="171" t="str">
        <f>DATEN!R22</f>
        <v>Die Eignungslinie gibt an, wie gut jedes Instrument des Hochschulmarketings mit den von Ihnen definierten Zielsetzungen und Anforderungen übereinstimmt. Je nach Grad der Eignung ergibt sich:</v>
      </c>
      <c r="Q4" s="171"/>
      <c r="R4" s="171"/>
      <c r="S4" s="171"/>
      <c r="T4" s="171"/>
    </row>
    <row r="5" spans="1:20" x14ac:dyDescent="0.2">
      <c r="P5" s="171"/>
      <c r="Q5" s="171"/>
      <c r="R5" s="171"/>
      <c r="S5" s="171"/>
      <c r="T5" s="171"/>
    </row>
    <row r="6" spans="1:20" x14ac:dyDescent="0.2">
      <c r="P6" s="171"/>
      <c r="Q6" s="171"/>
      <c r="R6" s="171"/>
      <c r="S6" s="171"/>
      <c r="T6" s="171"/>
    </row>
    <row r="7" spans="1:20" x14ac:dyDescent="0.2">
      <c r="P7" s="171"/>
      <c r="Q7" s="171"/>
      <c r="R7" s="171"/>
      <c r="S7" s="171"/>
      <c r="T7" s="171"/>
    </row>
    <row r="8" spans="1:20" x14ac:dyDescent="0.2">
      <c r="P8" s="77"/>
      <c r="Q8" s="77"/>
      <c r="R8" s="77"/>
    </row>
    <row r="9" spans="1:20" x14ac:dyDescent="0.2">
      <c r="P9" s="59"/>
      <c r="Q9" s="77"/>
      <c r="R9" s="170" t="str">
        <f>DATEN!R16</f>
        <v>Diese Instrumente stimmen sehr gut mit Ihren Anforderungen und Zielen überein.</v>
      </c>
      <c r="S9" s="170"/>
      <c r="T9" s="170"/>
    </row>
    <row r="10" spans="1:20" x14ac:dyDescent="0.2">
      <c r="R10" s="170"/>
      <c r="S10" s="170"/>
      <c r="T10" s="170"/>
    </row>
    <row r="12" spans="1:20" x14ac:dyDescent="0.2">
      <c r="P12" s="69"/>
      <c r="R12" s="170" t="str">
        <f>DATEN!R17</f>
        <v>Diese Instrumente stimmen gut mit Ihren Anforderungen und Zielen überein.</v>
      </c>
      <c r="S12" s="170"/>
      <c r="T12" s="170"/>
    </row>
    <row r="13" spans="1:20" x14ac:dyDescent="0.2">
      <c r="R13" s="170"/>
      <c r="S13" s="170"/>
      <c r="T13" s="170"/>
    </row>
    <row r="15" spans="1:20" x14ac:dyDescent="0.2">
      <c r="P15" s="61"/>
      <c r="R15" s="170" t="str">
        <f>DATEN!R18</f>
        <v>Diese Instrumente stimmen mässig mit Ihren Anforderungen und Zielen überein.</v>
      </c>
      <c r="S15" s="170"/>
      <c r="T15" s="170"/>
    </row>
    <row r="16" spans="1:20" x14ac:dyDescent="0.2">
      <c r="R16" s="170"/>
      <c r="S16" s="170"/>
      <c r="T16" s="170"/>
    </row>
    <row r="18" spans="16:20" ht="14.25" customHeight="1" x14ac:dyDescent="0.2">
      <c r="P18" s="62"/>
      <c r="R18" s="170" t="str">
        <f>DATEN!R19</f>
        <v>Diese Instrumente stimmen nicht oder kaum mit Ihren Anforderungen und Zielen überein.</v>
      </c>
      <c r="S18" s="170"/>
      <c r="T18" s="170"/>
    </row>
    <row r="19" spans="16:20" x14ac:dyDescent="0.2">
      <c r="R19" s="170"/>
      <c r="S19" s="170"/>
      <c r="T19" s="170"/>
    </row>
    <row r="20" spans="16:20" x14ac:dyDescent="0.2">
      <c r="R20" s="170"/>
      <c r="S20" s="170"/>
      <c r="T20" s="170"/>
    </row>
  </sheetData>
  <sheetProtection password="D40C" sheet="1" objects="1" scenarios="1" selectLockedCells="1" selectUnlockedCells="1"/>
  <mergeCells count="5">
    <mergeCell ref="R15:T16"/>
    <mergeCell ref="R18:T20"/>
    <mergeCell ref="P4:T7"/>
    <mergeCell ref="R9:T10"/>
    <mergeCell ref="R12:T1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8"/>
  <sheetViews>
    <sheetView showGridLines="0" workbookViewId="0"/>
  </sheetViews>
  <sheetFormatPr baseColWidth="10" defaultRowHeight="14.25" x14ac:dyDescent="0.2"/>
  <cols>
    <col min="1" max="1" width="3.7109375" style="24" customWidth="1"/>
    <col min="2" max="2" width="73.5703125" style="24" customWidth="1"/>
    <col min="3" max="5" width="11.7109375" style="24" customWidth="1"/>
    <col min="6" max="6" width="25" style="24" bestFit="1" customWidth="1"/>
    <col min="7" max="7" width="3.7109375" style="24" customWidth="1"/>
    <col min="8" max="16384" width="11.42578125" style="24"/>
  </cols>
  <sheetData>
    <row r="1" spans="1:11" ht="18" x14ac:dyDescent="0.25">
      <c r="A1" s="22" t="str">
        <f>DATEN!A2</f>
        <v>Hochschulmarketing</v>
      </c>
      <c r="B1" s="27"/>
    </row>
    <row r="2" spans="1:11" x14ac:dyDescent="0.2">
      <c r="A2" s="24" t="s">
        <v>76</v>
      </c>
    </row>
    <row r="5" spans="1:11" x14ac:dyDescent="0.2">
      <c r="B5" s="149"/>
      <c r="D5" s="26"/>
      <c r="E5" s="26"/>
      <c r="F5" s="26"/>
    </row>
    <row r="6" spans="1:11" x14ac:dyDescent="0.2">
      <c r="B6" s="149" t="str">
        <f>DATEN!R26</f>
        <v>Eigene Angaben zu Ihrem Nutzungsgrad der Instrumente des Hochschulmarketings</v>
      </c>
      <c r="C6" s="48" t="s">
        <v>71</v>
      </c>
      <c r="D6" s="26"/>
      <c r="E6" s="26"/>
      <c r="F6" s="26"/>
    </row>
    <row r="7" spans="1:11" x14ac:dyDescent="0.2">
      <c r="B7" s="26"/>
      <c r="C7" s="26"/>
      <c r="D7" s="26"/>
      <c r="E7" s="26"/>
      <c r="F7" s="26"/>
    </row>
    <row r="8" spans="1:11" s="26" customFormat="1" ht="20.100000000000001" customHeight="1" x14ac:dyDescent="0.25">
      <c r="B8" s="37" t="str">
        <f>DATEN!C1</f>
        <v>Instrumente</v>
      </c>
      <c r="C8" s="42" t="str">
        <f>DATEN!L2</f>
        <v>nie</v>
      </c>
      <c r="D8" s="42" t="str">
        <f>DATEN!L3</f>
        <v>selten</v>
      </c>
      <c r="E8" s="42" t="str">
        <f>DATEN!L4</f>
        <v>regelmässig</v>
      </c>
      <c r="F8" s="38" t="str">
        <f>DATEN!R28</f>
        <v>Empfehlung*</v>
      </c>
      <c r="G8" s="146" t="s">
        <v>122</v>
      </c>
      <c r="H8" s="170" t="str">
        <f>DATEN!R27</f>
        <v>Der „Empfehlung“ entnehmen Sie, ob Sie den Einsatz eines Instrumentes des Hochschulmarketings in Ihrem Unternehmen verstärken, beibehalten oder reduzieren sollten. Diese Empfehlung stützt sich auf die von Ihnen definierten Zielsetzungen und Anforderungen.</v>
      </c>
      <c r="I8" s="170"/>
      <c r="J8" s="170"/>
      <c r="K8" s="170"/>
    </row>
    <row r="9" spans="1:11" ht="20.100000000000001" customHeight="1" x14ac:dyDescent="0.2">
      <c r="A9" s="39" t="str">
        <f>DATEN!D2</f>
        <v>I01</v>
      </c>
      <c r="B9" s="40" t="str">
        <f>DATEN!C2</f>
        <v>Stellenanzeigen in Printmedien</v>
      </c>
      <c r="C9" s="50" t="str">
        <f>IF('HSM-Instrumente'!E7="","",'HSM-Instrumente'!E7)</f>
        <v/>
      </c>
      <c r="D9" s="50" t="str">
        <f>IF('HSM-Instrumente'!G7="","",'HSM-Instrumente'!G7)</f>
        <v/>
      </c>
      <c r="E9" s="50" t="str">
        <f>IF('HSM-Instrumente'!I7="","",'HSM-Instrumente'!I7)</f>
        <v/>
      </c>
      <c r="F9" s="51" t="str">
        <f>IF(BEWERTUNG!F9=1,BEWERTUNG!$AO$18,IF(BEWERTUNG!F9=2,BEWERTUNG!$AO$19,IF(BEWERTUNG!F9=3,BEWERTUNG!$AO$20,"")))</f>
        <v/>
      </c>
      <c r="H9" s="170"/>
      <c r="I9" s="170"/>
      <c r="J9" s="170"/>
      <c r="K9" s="170"/>
    </row>
    <row r="10" spans="1:11" ht="20.100000000000001" customHeight="1" x14ac:dyDescent="0.2">
      <c r="A10" s="39" t="str">
        <f>DATEN!D3</f>
        <v>I02</v>
      </c>
      <c r="B10" s="40" t="str">
        <f>DATEN!C3</f>
        <v>Stellenanzeigen im Internet (z.B. studentenjobs.ch, students.ch, monster.ch, etc.)</v>
      </c>
      <c r="C10" s="50" t="str">
        <f>IF('HSM-Instrumente'!E8="","",'HSM-Instrumente'!E8)</f>
        <v/>
      </c>
      <c r="D10" s="50" t="str">
        <f>IF('HSM-Instrumente'!G8="","",'HSM-Instrumente'!G8)</f>
        <v/>
      </c>
      <c r="E10" s="50" t="str">
        <f>IF('HSM-Instrumente'!I8="","",'HSM-Instrumente'!I8)</f>
        <v/>
      </c>
      <c r="F10" s="51" t="str">
        <f>IF(BEWERTUNG!F10=1,BEWERTUNG!$AO$18,IF(BEWERTUNG!F10=2,BEWERTUNG!$AO$19,IF(BEWERTUNG!F10=3,BEWERTUNG!$AO$20,"")))</f>
        <v/>
      </c>
      <c r="H10" s="170"/>
      <c r="I10" s="170"/>
      <c r="J10" s="170"/>
      <c r="K10" s="170"/>
    </row>
    <row r="11" spans="1:11" ht="20.100000000000001" customHeight="1" x14ac:dyDescent="0.2">
      <c r="A11" s="39" t="str">
        <f>DATEN!D4</f>
        <v>I03</v>
      </c>
      <c r="B11" s="40" t="str">
        <f>DATEN!C4</f>
        <v xml:space="preserve">Persönlicher Kontakt zu Studenten und Alumni </v>
      </c>
      <c r="C11" s="50" t="str">
        <f>IF('HSM-Instrumente'!E9="","",'HSM-Instrumente'!E9)</f>
        <v/>
      </c>
      <c r="D11" s="50" t="str">
        <f>IF('HSM-Instrumente'!G9="","",'HSM-Instrumente'!G9)</f>
        <v/>
      </c>
      <c r="E11" s="50" t="str">
        <f>IF('HSM-Instrumente'!I9="","",'HSM-Instrumente'!I9)</f>
        <v/>
      </c>
      <c r="F11" s="51" t="str">
        <f>IF(BEWERTUNG!F11=1,BEWERTUNG!$AO$18,IF(BEWERTUNG!F11=2,BEWERTUNG!$AO$19,IF(BEWERTUNG!F11=3,BEWERTUNG!$AO$20,"")))</f>
        <v/>
      </c>
      <c r="H11" s="170"/>
      <c r="I11" s="170"/>
      <c r="J11" s="170"/>
      <c r="K11" s="170"/>
    </row>
    <row r="12" spans="1:11" ht="20.100000000000001" customHeight="1" x14ac:dyDescent="0.2">
      <c r="A12" s="39" t="str">
        <f>DATEN!D5</f>
        <v>I04</v>
      </c>
      <c r="B12" s="40" t="str">
        <f>DATEN!C5</f>
        <v>Persönlicher Kontakt zu Hochschulvertretern</v>
      </c>
      <c r="C12" s="50" t="str">
        <f>IF('HSM-Instrumente'!E10="","",'HSM-Instrumente'!E10)</f>
        <v/>
      </c>
      <c r="D12" s="50" t="str">
        <f>IF('HSM-Instrumente'!G10="","",'HSM-Instrumente'!G10)</f>
        <v/>
      </c>
      <c r="E12" s="50" t="str">
        <f>IF('HSM-Instrumente'!I10="","",'HSM-Instrumente'!I10)</f>
        <v/>
      </c>
      <c r="F12" s="51" t="str">
        <f>IF(BEWERTUNG!F12=1,BEWERTUNG!$AO$18,IF(BEWERTUNG!F12=2,BEWERTUNG!$AO$19,IF(BEWERTUNG!F12=3,BEWERTUNG!$AO$20,"")))</f>
        <v/>
      </c>
    </row>
    <row r="13" spans="1:11" ht="20.100000000000001" customHeight="1" x14ac:dyDescent="0.2">
      <c r="A13" s="39" t="str">
        <f>DATEN!D6</f>
        <v>I05</v>
      </c>
      <c r="B13" s="40" t="str">
        <f>DATEN!C6</f>
        <v xml:space="preserve">Schwarzes Brett, Aushänge an Hochschulen </v>
      </c>
      <c r="C13" s="50" t="str">
        <f>IF('HSM-Instrumente'!E11="","",'HSM-Instrumente'!E11)</f>
        <v/>
      </c>
      <c r="D13" s="50" t="str">
        <f>IF('HSM-Instrumente'!G11="","",'HSM-Instrumente'!G11)</f>
        <v/>
      </c>
      <c r="E13" s="50" t="str">
        <f>IF('HSM-Instrumente'!I11="","",'HSM-Instrumente'!I11)</f>
        <v/>
      </c>
      <c r="F13" s="51" t="str">
        <f>IF(BEWERTUNG!F13=1,BEWERTUNG!$AO$18,IF(BEWERTUNG!F13=2,BEWERTUNG!$AO$19,IF(BEWERTUNG!F13=3,BEWERTUNG!$AO$20,"")))</f>
        <v/>
      </c>
    </row>
    <row r="14" spans="1:11" ht="20.100000000000001" customHeight="1" x14ac:dyDescent="0.2">
      <c r="A14" s="39" t="str">
        <f>DATEN!D7</f>
        <v>I06</v>
      </c>
      <c r="B14" s="40" t="str">
        <f>DATEN!C7</f>
        <v>Publikationen in Hochschulzeitschriften</v>
      </c>
      <c r="C14" s="50" t="str">
        <f>IF('HSM-Instrumente'!E12="","",'HSM-Instrumente'!E12)</f>
        <v/>
      </c>
      <c r="D14" s="50" t="str">
        <f>IF('HSM-Instrumente'!G12="","",'HSM-Instrumente'!G12)</f>
        <v/>
      </c>
      <c r="E14" s="50" t="str">
        <f>IF('HSM-Instrumente'!I12="","",'HSM-Instrumente'!I12)</f>
        <v/>
      </c>
      <c r="F14" s="51" t="str">
        <f>IF(BEWERTUNG!F14=1,BEWERTUNG!$AO$18,IF(BEWERTUNG!F14=2,BEWERTUNG!$AO$19,IF(BEWERTUNG!F14=3,BEWERTUNG!$AO$20,"")))</f>
        <v/>
      </c>
    </row>
    <row r="15" spans="1:11" ht="20.100000000000001" customHeight="1" x14ac:dyDescent="0.2">
      <c r="A15" s="39" t="str">
        <f>DATEN!D8</f>
        <v>I07</v>
      </c>
      <c r="B15" s="40" t="str">
        <f>DATEN!C8</f>
        <v>Beiträge in Fachzeitschriften</v>
      </c>
      <c r="C15" s="50" t="str">
        <f>IF('HSM-Instrumente'!E13="","",'HSM-Instrumente'!E13)</f>
        <v/>
      </c>
      <c r="D15" s="50" t="str">
        <f>IF('HSM-Instrumente'!G13="","",'HSM-Instrumente'!G13)</f>
        <v/>
      </c>
      <c r="E15" s="50" t="str">
        <f>IF('HSM-Instrumente'!I13="","",'HSM-Instrumente'!I13)</f>
        <v/>
      </c>
      <c r="F15" s="51" t="str">
        <f>IF(BEWERTUNG!F15=1,BEWERTUNG!$AO$18,IF(BEWERTUNG!F15=2,BEWERTUNG!$AO$19,IF(BEWERTUNG!F15=3,BEWERTUNG!$AO$20,"")))</f>
        <v/>
      </c>
    </row>
    <row r="16" spans="1:11" ht="20.100000000000001" customHeight="1" x14ac:dyDescent="0.2">
      <c r="A16" s="39" t="str">
        <f>DATEN!D9</f>
        <v>I08</v>
      </c>
      <c r="B16" s="40" t="str">
        <f>DATEN!C9</f>
        <v>Teilnahme an Absolventenkongressen</v>
      </c>
      <c r="C16" s="50" t="str">
        <f>IF('HSM-Instrumente'!E14="","",'HSM-Instrumente'!E14)</f>
        <v/>
      </c>
      <c r="D16" s="50" t="str">
        <f>IF('HSM-Instrumente'!G14="","",'HSM-Instrumente'!G14)</f>
        <v/>
      </c>
      <c r="E16" s="50" t="str">
        <f>IF('HSM-Instrumente'!I14="","",'HSM-Instrumente'!I14)</f>
        <v/>
      </c>
      <c r="F16" s="51" t="str">
        <f>IF(BEWERTUNG!F16=1,BEWERTUNG!$AO$18,IF(BEWERTUNG!F16=2,BEWERTUNG!$AO$19,IF(BEWERTUNG!F16=3,BEWERTUNG!$AO$20,"")))</f>
        <v/>
      </c>
    </row>
    <row r="17" spans="1:6" ht="20.100000000000001" customHeight="1" x14ac:dyDescent="0.2">
      <c r="A17" s="39" t="str">
        <f>DATEN!D10</f>
        <v>I09</v>
      </c>
      <c r="B17" s="40" t="str">
        <f>DATEN!C10</f>
        <v>Gastvorlesungen, Fachreferate, Lehraufträge</v>
      </c>
      <c r="C17" s="50" t="str">
        <f>IF('HSM-Instrumente'!E15="","",'HSM-Instrumente'!E15)</f>
        <v/>
      </c>
      <c r="D17" s="50" t="str">
        <f>IF('HSM-Instrumente'!G15="","",'HSM-Instrumente'!G15)</f>
        <v/>
      </c>
      <c r="E17" s="50" t="str">
        <f>IF('HSM-Instrumente'!I15="","",'HSM-Instrumente'!I15)</f>
        <v/>
      </c>
      <c r="F17" s="51" t="str">
        <f>IF(BEWERTUNG!F17=1,BEWERTUNG!$AO$18,IF(BEWERTUNG!F17=2,BEWERTUNG!$AO$19,IF(BEWERTUNG!F17=3,BEWERTUNG!$AO$20,"")))</f>
        <v/>
      </c>
    </row>
    <row r="18" spans="1:6" ht="20.100000000000001" customHeight="1" x14ac:dyDescent="0.2">
      <c r="A18" s="39" t="str">
        <f>DATEN!D11</f>
        <v>I10</v>
      </c>
      <c r="B18" s="40" t="str">
        <f>DATEN!C11</f>
        <v>Betriebsbesichtigungen, Workshops im Unternehmen</v>
      </c>
      <c r="C18" s="50" t="str">
        <f>IF('HSM-Instrumente'!E16="","",'HSM-Instrumente'!E16)</f>
        <v/>
      </c>
      <c r="D18" s="50" t="str">
        <f>IF('HSM-Instrumente'!G16="","",'HSM-Instrumente'!G16)</f>
        <v/>
      </c>
      <c r="E18" s="50" t="str">
        <f>IF('HSM-Instrumente'!I16="","",'HSM-Instrumente'!I16)</f>
        <v/>
      </c>
      <c r="F18" s="51" t="str">
        <f>IF(BEWERTUNG!F18=1,BEWERTUNG!$AO$18,IF(BEWERTUNG!F18=2,BEWERTUNG!$AO$19,IF(BEWERTUNG!F18=3,BEWERTUNG!$AO$20,"")))</f>
        <v/>
      </c>
    </row>
    <row r="19" spans="1:6" ht="20.100000000000001" customHeight="1" x14ac:dyDescent="0.2">
      <c r="A19" s="39" t="str">
        <f>DATEN!D12</f>
        <v>I11</v>
      </c>
      <c r="B19" s="40" t="str">
        <f>DATEN!C12</f>
        <v>Sponsoring (z.B. Wettbewerbe, Abschlusspreise, Events, etc.)</v>
      </c>
      <c r="C19" s="50" t="str">
        <f>IF('HSM-Instrumente'!E17="","",'HSM-Instrumente'!E17)</f>
        <v/>
      </c>
      <c r="D19" s="50" t="str">
        <f>IF('HSM-Instrumente'!G17="","",'HSM-Instrumente'!G17)</f>
        <v/>
      </c>
      <c r="E19" s="50" t="str">
        <f>IF('HSM-Instrumente'!I17="","",'HSM-Instrumente'!I17)</f>
        <v/>
      </c>
      <c r="F19" s="51" t="str">
        <f>IF(BEWERTUNG!F19=1,BEWERTUNG!$AO$18,IF(BEWERTUNG!F19=2,BEWERTUNG!$AO$19,IF(BEWERTUNG!F19=3,BEWERTUNG!$AO$20,"")))</f>
        <v/>
      </c>
    </row>
    <row r="20" spans="1:6" ht="20.100000000000001" customHeight="1" x14ac:dyDescent="0.2">
      <c r="A20" s="39" t="str">
        <f>DATEN!D13</f>
        <v>I12</v>
      </c>
      <c r="B20" s="40" t="str">
        <f>DATEN!C13</f>
        <v>Beteiligung an F&amp;E-Projekten (Zusammenarbeit mit Hochschulen)</v>
      </c>
      <c r="C20" s="50" t="str">
        <f>IF('HSM-Instrumente'!E18="","",'HSM-Instrumente'!E18)</f>
        <v/>
      </c>
      <c r="D20" s="50" t="str">
        <f>IF('HSM-Instrumente'!G18="","",'HSM-Instrumente'!G18)</f>
        <v/>
      </c>
      <c r="E20" s="50" t="str">
        <f>IF('HSM-Instrumente'!I18="","",'HSM-Instrumente'!I18)</f>
        <v/>
      </c>
      <c r="F20" s="51" t="str">
        <f>IF(BEWERTUNG!F20=1,BEWERTUNG!$AO$18,IF(BEWERTUNG!F20=2,BEWERTUNG!$AO$19,IF(BEWERTUNG!F20=3,BEWERTUNG!$AO$20,"")))</f>
        <v/>
      </c>
    </row>
    <row r="21" spans="1:6" ht="20.100000000000001" customHeight="1" x14ac:dyDescent="0.2">
      <c r="A21" s="39" t="str">
        <f>DATEN!D14</f>
        <v>I13</v>
      </c>
      <c r="B21" s="40" t="str">
        <f>DATEN!C14</f>
        <v>Vergabe von Bachelor-, Master- und Projektarbeiten</v>
      </c>
      <c r="C21" s="50" t="str">
        <f>IF('HSM-Instrumente'!E19="","",'HSM-Instrumente'!E19)</f>
        <v/>
      </c>
      <c r="D21" s="50" t="str">
        <f>IF('HSM-Instrumente'!G19="","",'HSM-Instrumente'!G19)</f>
        <v/>
      </c>
      <c r="E21" s="50" t="str">
        <f>IF('HSM-Instrumente'!I19="","",'HSM-Instrumente'!I19)</f>
        <v/>
      </c>
      <c r="F21" s="51" t="str">
        <f>IF(BEWERTUNG!F21=1,BEWERTUNG!$AO$18,IF(BEWERTUNG!F21=2,BEWERTUNG!$AO$19,IF(BEWERTUNG!F21=3,BEWERTUNG!$AO$20,"")))</f>
        <v/>
      </c>
    </row>
    <row r="22" spans="1:6" ht="20.100000000000001" customHeight="1" x14ac:dyDescent="0.2">
      <c r="A22" s="39" t="str">
        <f>DATEN!D15</f>
        <v>I14</v>
      </c>
      <c r="B22" s="40" t="str">
        <f>DATEN!C15</f>
        <v>Unternehmenspublikationen (Print, z.B. Broschüren, Flyer)</v>
      </c>
      <c r="C22" s="50" t="str">
        <f>IF('HSM-Instrumente'!E20="","",'HSM-Instrumente'!E20)</f>
        <v/>
      </c>
      <c r="D22" s="50" t="str">
        <f>IF('HSM-Instrumente'!G20="","",'HSM-Instrumente'!G20)</f>
        <v/>
      </c>
      <c r="E22" s="50" t="str">
        <f>IF('HSM-Instrumente'!I20="","",'HSM-Instrumente'!I20)</f>
        <v/>
      </c>
      <c r="F22" s="51" t="str">
        <f>IF(BEWERTUNG!F22=1,BEWERTUNG!$AO$18,IF(BEWERTUNG!F22=2,BEWERTUNG!$AO$19,IF(BEWERTUNG!F22=3,BEWERTUNG!$AO$20,"")))</f>
        <v/>
      </c>
    </row>
    <row r="23" spans="1:6" ht="20.100000000000001" customHeight="1" x14ac:dyDescent="0.2">
      <c r="A23" s="39" t="str">
        <f>DATEN!D16</f>
        <v>I15</v>
      </c>
      <c r="B23" s="40" t="str">
        <f>DATEN!C16</f>
        <v>Webauftritt / Firmenwebsite</v>
      </c>
      <c r="C23" s="50" t="str">
        <f>IF('HSM-Instrumente'!E21="","",'HSM-Instrumente'!E21)</f>
        <v/>
      </c>
      <c r="D23" s="50" t="str">
        <f>IF('HSM-Instrumente'!G21="","",'HSM-Instrumente'!G21)</f>
        <v/>
      </c>
      <c r="E23" s="50" t="str">
        <f>IF('HSM-Instrumente'!I21="","",'HSM-Instrumente'!I21)</f>
        <v/>
      </c>
      <c r="F23" s="51" t="str">
        <f>IF(BEWERTUNG!F23=1,BEWERTUNG!$AO$18,IF(BEWERTUNG!F23=2,BEWERTUNG!$AO$19,IF(BEWERTUNG!F23=3,BEWERTUNG!$AO$20,"")))</f>
        <v/>
      </c>
    </row>
    <row r="24" spans="1:6" ht="20.100000000000001" customHeight="1" x14ac:dyDescent="0.2">
      <c r="A24" s="39" t="str">
        <f>DATEN!D17</f>
        <v>I16</v>
      </c>
      <c r="B24" s="40" t="str">
        <f>DATEN!C17</f>
        <v>Social Media (Facebook, Twitter, etc.)</v>
      </c>
      <c r="C24" s="50" t="str">
        <f>IF('HSM-Instrumente'!E22="","",'HSM-Instrumente'!E22)</f>
        <v/>
      </c>
      <c r="D24" s="50" t="str">
        <f>IF('HSM-Instrumente'!G22="","",'HSM-Instrumente'!G22)</f>
        <v/>
      </c>
      <c r="E24" s="50" t="str">
        <f>IF('HSM-Instrumente'!I22="","",'HSM-Instrumente'!I22)</f>
        <v/>
      </c>
      <c r="F24" s="51" t="str">
        <f>IF(BEWERTUNG!F24=1,BEWERTUNG!$AO$18,IF(BEWERTUNG!F24=2,BEWERTUNG!$AO$19,IF(BEWERTUNG!F24=3,BEWERTUNG!$AO$20,"")))</f>
        <v/>
      </c>
    </row>
    <row r="25" spans="1:6" ht="20.100000000000001" customHeight="1" x14ac:dyDescent="0.2">
      <c r="A25" s="39" t="str">
        <f>DATEN!D18</f>
        <v>I17</v>
      </c>
      <c r="B25" s="40" t="str">
        <f>DATEN!C18</f>
        <v>Studentenrabatte, Goodies</v>
      </c>
      <c r="C25" s="50" t="str">
        <f>IF('HSM-Instrumente'!E23="","",'HSM-Instrumente'!E23)</f>
        <v/>
      </c>
      <c r="D25" s="50" t="str">
        <f>IF('HSM-Instrumente'!G23="","",'HSM-Instrumente'!G23)</f>
        <v/>
      </c>
      <c r="E25" s="50" t="str">
        <f>IF('HSM-Instrumente'!I23="","",'HSM-Instrumente'!I23)</f>
        <v/>
      </c>
      <c r="F25" s="51" t="str">
        <f>IF(BEWERTUNG!F25=1,BEWERTUNG!$AO$18,IF(BEWERTUNG!F25=2,BEWERTUNG!$AO$19,IF(BEWERTUNG!F25=3,BEWERTUNG!$AO$20,"")))</f>
        <v/>
      </c>
    </row>
    <row r="28" spans="1:6" x14ac:dyDescent="0.2">
      <c r="F28" s="24" t="str">
        <f>IF(BEWERTUNG!F28=1,BEWERTUNG!$AO$18,IF(BEWERTUNG!F28=2,BEWERTUNG!$AO$19,IF(BEWERTUNG!F28=3,BEWERTUNG!$AO$20,"")))</f>
        <v/>
      </c>
    </row>
  </sheetData>
  <sheetProtection password="D40C" sheet="1" objects="1" scenarios="1" selectLockedCells="1" selectUnlockedCells="1"/>
  <mergeCells count="1">
    <mergeCell ref="H8:K11"/>
  </mergeCells>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V27"/>
  <sheetViews>
    <sheetView workbookViewId="0"/>
  </sheetViews>
  <sheetFormatPr baseColWidth="10" defaultRowHeight="14.25" x14ac:dyDescent="0.2"/>
  <cols>
    <col min="1" max="1" width="3.7109375" style="24" customWidth="1"/>
    <col min="2" max="2" width="73.5703125" style="24" customWidth="1"/>
    <col min="3" max="5" width="11.7109375" style="24" customWidth="1"/>
    <col min="6" max="6" width="25" style="24" bestFit="1" customWidth="1"/>
    <col min="7" max="16" width="11.42578125" style="24"/>
    <col min="17" max="17" width="5.85546875" style="24" customWidth="1"/>
    <col min="18" max="21" width="11.42578125" style="24"/>
    <col min="22" max="24" width="16.7109375" style="24" customWidth="1"/>
    <col min="25" max="32" width="11.42578125" style="24"/>
    <col min="33" max="33" width="12.42578125" style="24" bestFit="1" customWidth="1"/>
    <col min="34" max="34" width="11.42578125" style="24"/>
    <col min="35" max="35" width="12.42578125" style="24" bestFit="1" customWidth="1"/>
    <col min="36" max="37" width="11.42578125" style="24"/>
    <col min="38" max="38" width="13.140625" style="24" bestFit="1" customWidth="1"/>
    <col min="39" max="39" width="11.42578125" style="24"/>
    <col min="40" max="40" width="9.42578125" style="28" customWidth="1"/>
    <col min="41" max="41" width="11.85546875" style="28" bestFit="1" customWidth="1"/>
    <col min="42" max="42" width="11.42578125" style="28"/>
    <col min="43" max="16384" width="11.42578125" style="24"/>
  </cols>
  <sheetData>
    <row r="1" spans="1:48" ht="18" x14ac:dyDescent="0.25">
      <c r="A1" s="22" t="str">
        <f>DATEN!A2</f>
        <v>Hochschulmarketing</v>
      </c>
      <c r="B1" s="27"/>
    </row>
    <row r="2" spans="1:48" x14ac:dyDescent="0.2">
      <c r="A2" s="24" t="s">
        <v>82</v>
      </c>
    </row>
    <row r="4" spans="1:48" x14ac:dyDescent="0.2">
      <c r="G4" s="169" t="str">
        <f>DATEN!G2</f>
        <v>Z1</v>
      </c>
      <c r="H4" s="169"/>
      <c r="I4" s="169" t="str">
        <f>DATEN!G3</f>
        <v>Z2</v>
      </c>
      <c r="J4" s="169"/>
      <c r="K4" s="169" t="str">
        <f>DATEN!G4</f>
        <v>Z3</v>
      </c>
      <c r="L4" s="169"/>
      <c r="M4" s="169" t="str">
        <f>DATEN!G5</f>
        <v>Z4</v>
      </c>
      <c r="N4" s="169"/>
      <c r="O4" s="169" t="str">
        <f>DATEN!G6</f>
        <v>Z5</v>
      </c>
      <c r="P4" s="169"/>
      <c r="Q4" s="46"/>
      <c r="R4" s="169" t="str">
        <f>DATEN!J2</f>
        <v>A1</v>
      </c>
      <c r="S4" s="169"/>
      <c r="T4" s="169" t="str">
        <f>DATEN!J3</f>
        <v>A2</v>
      </c>
      <c r="U4" s="169"/>
      <c r="V4" s="169" t="str">
        <f>DATEN!J4</f>
        <v>A3</v>
      </c>
      <c r="W4" s="169"/>
      <c r="X4" s="169"/>
      <c r="Y4" s="169" t="str">
        <f>DATEN!J5</f>
        <v>A4</v>
      </c>
      <c r="Z4" s="169"/>
      <c r="AA4" s="169" t="str">
        <f>DATEN!J6</f>
        <v>A5</v>
      </c>
      <c r="AB4" s="169"/>
      <c r="AC4" s="169"/>
    </row>
    <row r="5" spans="1:48" ht="15.75" x14ac:dyDescent="0.2">
      <c r="G5" s="175" t="str">
        <f>DATEN!F1</f>
        <v>Zielsetzung</v>
      </c>
      <c r="H5" s="176"/>
      <c r="I5" s="176"/>
      <c r="J5" s="176"/>
      <c r="K5" s="176"/>
      <c r="L5" s="176"/>
      <c r="M5" s="176"/>
      <c r="N5" s="176"/>
      <c r="O5" s="176"/>
      <c r="P5" s="177"/>
      <c r="R5" s="175" t="str">
        <f>DATEN!I1</f>
        <v>Anforderungen</v>
      </c>
      <c r="S5" s="176"/>
      <c r="T5" s="176"/>
      <c r="U5" s="176"/>
      <c r="V5" s="176"/>
      <c r="W5" s="176"/>
      <c r="X5" s="176"/>
      <c r="Y5" s="176"/>
      <c r="Z5" s="176"/>
      <c r="AA5" s="176"/>
      <c r="AB5" s="176"/>
      <c r="AC5" s="177"/>
    </row>
    <row r="6" spans="1:48" x14ac:dyDescent="0.2">
      <c r="G6" s="172" t="str">
        <f>DATEN!F2</f>
        <v>Bekanntheitsgrad</v>
      </c>
      <c r="H6" s="173"/>
      <c r="I6" s="172" t="str">
        <f>DATEN!F3</f>
        <v>Arbeitgeberattraktivität</v>
      </c>
      <c r="J6" s="173"/>
      <c r="K6" s="172" t="str">
        <f>DATEN!F4</f>
        <v>Standortattraktivität</v>
      </c>
      <c r="L6" s="173"/>
      <c r="M6" s="172" t="str">
        <f>DATEN!F5</f>
        <v>Effektivität - Anzahl</v>
      </c>
      <c r="N6" s="173"/>
      <c r="O6" s="172" t="str">
        <f>DATEN!F6</f>
        <v>Effektivität - Qualität</v>
      </c>
      <c r="P6" s="173"/>
      <c r="Q6" s="46"/>
      <c r="R6" s="172" t="str">
        <f>DATEN!I2</f>
        <v>Benötigte Spezialisierungen</v>
      </c>
      <c r="S6" s="173"/>
      <c r="T6" s="172" t="str">
        <f>DATEN!I3</f>
        <v>Rekrutierungsradius</v>
      </c>
      <c r="U6" s="173"/>
      <c r="V6" s="172" t="str">
        <f>DATEN!I4</f>
        <v>Zeitliche Lage und Wirkung</v>
      </c>
      <c r="W6" s="174"/>
      <c r="X6" s="173"/>
      <c r="Y6" s="172" t="str">
        <f>DATEN!I5</f>
        <v>Zeitliche Ausrichtung</v>
      </c>
      <c r="Z6" s="173"/>
      <c r="AA6" s="172" t="str">
        <f>DATEN!I6</f>
        <v>Restriktionen</v>
      </c>
      <c r="AB6" s="174"/>
      <c r="AC6" s="173"/>
      <c r="AG6" s="29" t="s">
        <v>84</v>
      </c>
      <c r="AI6" s="29" t="s">
        <v>84</v>
      </c>
      <c r="AN6" s="30" t="s">
        <v>81</v>
      </c>
    </row>
    <row r="7" spans="1:48" ht="38.25" x14ac:dyDescent="0.2">
      <c r="G7" s="155" t="str">
        <f>DATEN!N2</f>
        <v>ja</v>
      </c>
      <c r="H7" s="155" t="str">
        <f>DATEN!N3</f>
        <v>nein</v>
      </c>
      <c r="I7" s="155" t="str">
        <f>DATEN!N2</f>
        <v>ja</v>
      </c>
      <c r="J7" s="155" t="str">
        <f>DATEN!N3</f>
        <v>nein</v>
      </c>
      <c r="K7" s="155" t="str">
        <f>DATEN!N2</f>
        <v>ja</v>
      </c>
      <c r="L7" s="155" t="str">
        <f>DATEN!N3</f>
        <v>nein</v>
      </c>
      <c r="M7" s="155" t="str">
        <f>DATEN!N2</f>
        <v>ja</v>
      </c>
      <c r="N7" s="155" t="str">
        <f>DATEN!N3</f>
        <v>nein</v>
      </c>
      <c r="O7" s="155" t="str">
        <f>DATEN!N2</f>
        <v>ja</v>
      </c>
      <c r="P7" s="155" t="str">
        <f>DATEN!N3</f>
        <v>nein</v>
      </c>
      <c r="Q7" s="41"/>
      <c r="R7" s="78" t="str">
        <f>DATEN!P2</f>
        <v>ja</v>
      </c>
      <c r="S7" s="78" t="str">
        <f>DATEN!P3</f>
        <v>nein</v>
      </c>
      <c r="T7" s="78" t="str">
        <f>DATEN!P4</f>
        <v>regional</v>
      </c>
      <c r="U7" s="78" t="str">
        <f>DATEN!P5</f>
        <v>überregional</v>
      </c>
      <c r="V7" s="78" t="str">
        <f>DATEN!P6</f>
        <v>während des Studiums</v>
      </c>
      <c r="W7" s="78" t="str">
        <f>DATEN!P7</f>
        <v>kurz vor bzw. bei Abschluss des Studiums</v>
      </c>
      <c r="X7" s="78" t="str">
        <f>DATEN!P8</f>
        <v>nach Abschluss des Studiums (z.B. Alumni)</v>
      </c>
      <c r="Y7" s="78" t="str">
        <f>DATEN!P9</f>
        <v>kurzfristig wirksam</v>
      </c>
      <c r="Z7" s="78" t="str">
        <f>DATEN!P10</f>
        <v>langfristig 
 wirksam</v>
      </c>
      <c r="AA7" s="78" t="str">
        <f>DATEN!P11</f>
        <v xml:space="preserve">geringe 
finanzielle Ressourcen </v>
      </c>
      <c r="AB7" s="78" t="str">
        <f>DATEN!P12</f>
        <v>geringe 
zeitliche Ressourcen</v>
      </c>
      <c r="AC7" s="78" t="str">
        <f>DATEN!P13</f>
        <v>keine</v>
      </c>
      <c r="AG7" s="29"/>
      <c r="AI7" s="29"/>
      <c r="AN7" s="30"/>
      <c r="AR7" s="30" t="s">
        <v>98</v>
      </c>
    </row>
    <row r="8" spans="1:48" ht="15.75" x14ac:dyDescent="0.25">
      <c r="B8" s="37" t="str">
        <f>DATEN!C1</f>
        <v>Instrumente</v>
      </c>
      <c r="C8" s="42" t="str">
        <f>DATEN!L2</f>
        <v>nie</v>
      </c>
      <c r="D8" s="42" t="str">
        <f>DATEN!L3</f>
        <v>selten</v>
      </c>
      <c r="E8" s="42" t="str">
        <f>DATEN!L4</f>
        <v>regelmässig</v>
      </c>
      <c r="F8" s="37" t="s">
        <v>93</v>
      </c>
      <c r="G8" s="31" t="str">
        <f>IF(Zielsetzung!$G$7="","",Zielsetzung!$G$7)</f>
        <v/>
      </c>
      <c r="H8" s="31" t="str">
        <f>IF(Zielsetzung!$I$7="","",Zielsetzung!$I$7)</f>
        <v/>
      </c>
      <c r="I8" s="31" t="str">
        <f>IF(Zielsetzung!$G$11="","",Zielsetzung!$G$11)</f>
        <v/>
      </c>
      <c r="J8" s="31" t="str">
        <f>IF(Zielsetzung!$I$11="","",Zielsetzung!$I$11)</f>
        <v/>
      </c>
      <c r="K8" s="31" t="str">
        <f>IF(Zielsetzung!$G$15="","",Zielsetzung!$G$15)</f>
        <v/>
      </c>
      <c r="L8" s="31" t="str">
        <f>IF(Zielsetzung!$I$15="","",Zielsetzung!$I$15)</f>
        <v/>
      </c>
      <c r="M8" s="31" t="str">
        <f>IF(Zielsetzung!$G$19="","",Zielsetzung!$G$19)</f>
        <v/>
      </c>
      <c r="N8" s="31" t="str">
        <f>IF(Zielsetzung!$I$19="","",Zielsetzung!$I$19)</f>
        <v/>
      </c>
      <c r="O8" s="31" t="str">
        <f>IF(Zielsetzung!$G$21="","",Zielsetzung!$G$21)</f>
        <v/>
      </c>
      <c r="P8" s="31" t="str">
        <f>IF(Zielsetzung!$I$21="","",Zielsetzung!$I$21)</f>
        <v/>
      </c>
      <c r="Q8" s="32"/>
      <c r="R8" s="31" t="str">
        <f>IF(' Fragebogen (3)'!$E$7="","",' Fragebogen (3)'!$E$7)</f>
        <v/>
      </c>
      <c r="S8" s="31" t="str">
        <f>IF(' Fragebogen (3)'!$G$7="","",' Fragebogen (3)'!$G$7)</f>
        <v/>
      </c>
      <c r="T8" s="31" t="str">
        <f>IF(' Fragebogen (3)'!$E$11="","",' Fragebogen (3)'!$E$11)</f>
        <v/>
      </c>
      <c r="U8" s="31" t="str">
        <f>IF(' Fragebogen (3)'!$G$11="","",' Fragebogen (3)'!$G$11)</f>
        <v/>
      </c>
      <c r="V8" s="31" t="str">
        <f>IF(' Fragebogen (3)'!$E$15="","",' Fragebogen (3)'!$E$15)</f>
        <v/>
      </c>
      <c r="W8" s="31" t="str">
        <f>IF(' Fragebogen (3)'!$G$15="","",' Fragebogen (3)'!$G$15)</f>
        <v/>
      </c>
      <c r="X8" s="31" t="str">
        <f>IF(' Fragebogen (3)'!$I$15="","",' Fragebogen (3)'!$I$15)</f>
        <v/>
      </c>
      <c r="Y8" s="31" t="str">
        <f>IF(' Fragebogen (3)'!$E$19="","",' Fragebogen (3)'!$E$19)</f>
        <v/>
      </c>
      <c r="Z8" s="31" t="str">
        <f>IF(' Fragebogen (3)'!$G$19="","",' Fragebogen (3)'!$G$19)</f>
        <v/>
      </c>
      <c r="AA8" s="31" t="str">
        <f>IF(' Fragebogen (3)'!$E$23="","",' Fragebogen (3)'!$E$23)</f>
        <v/>
      </c>
      <c r="AB8" s="31" t="str">
        <f>IF(' Fragebogen (3)'!$G$23="","",' Fragebogen (3)'!$G$23)</f>
        <v/>
      </c>
      <c r="AC8" s="31"/>
      <c r="AE8" s="30" t="s">
        <v>78</v>
      </c>
      <c r="AF8" s="30" t="s">
        <v>80</v>
      </c>
      <c r="AG8" s="30" t="s">
        <v>79</v>
      </c>
      <c r="AH8" s="30" t="s">
        <v>81</v>
      </c>
      <c r="AI8" s="30" t="s">
        <v>79</v>
      </c>
      <c r="AJ8" s="23" t="s">
        <v>77</v>
      </c>
      <c r="AL8" s="30" t="s">
        <v>109</v>
      </c>
      <c r="AN8" s="33" t="s">
        <v>1</v>
      </c>
      <c r="AO8" s="33" t="s">
        <v>2</v>
      </c>
      <c r="AP8" s="33" t="s">
        <v>3</v>
      </c>
      <c r="AR8" s="70" t="str">
        <f>DATEN!R5</f>
        <v>75% - 100%</v>
      </c>
      <c r="AS8" s="70" t="str">
        <f>DATEN!R4</f>
        <v xml:space="preserve">50% - 75% </v>
      </c>
      <c r="AT8" s="70" t="str">
        <f>DATEN!R3</f>
        <v xml:space="preserve">25% - 50% </v>
      </c>
      <c r="AU8" s="70" t="str">
        <f>DATEN!R2</f>
        <v xml:space="preserve">0% - 25% </v>
      </c>
      <c r="AV8" s="70"/>
    </row>
    <row r="9" spans="1:48" s="46" customFormat="1" ht="20.100000000000001" customHeight="1" x14ac:dyDescent="0.2">
      <c r="A9" s="39" t="str">
        <f>DATEN!D2</f>
        <v>I01</v>
      </c>
      <c r="B9" s="52" t="str">
        <f>DATEN!C2</f>
        <v>Stellenanzeigen in Printmedien</v>
      </c>
      <c r="C9" s="50" t="str">
        <f>IF('HSM-Instrumente'!E7="","",'HSM-Instrumente'!E7)</f>
        <v/>
      </c>
      <c r="D9" s="50" t="str">
        <f>IF('HSM-Instrumente'!G7="","",'HSM-Instrumente'!G7)</f>
        <v/>
      </c>
      <c r="E9" s="50" t="str">
        <f>IF('HSM-Instrumente'!I7="","",'HSM-Instrumente'!I7)</f>
        <v/>
      </c>
      <c r="F9" s="45" t="str">
        <f>IF(C9="x",VALUE(VLOOKUP(AG9,$AM$9:$AP$12,2,1)),IF(D9="x",VALUE(VLOOKUP(AG9,$AM$9:$AP$12,3,1)),IF(E9="x",VALUE(VLOOKUP(AG9,$AM$9:$AP$12,4,1)),"")))</f>
        <v/>
      </c>
      <c r="G9" s="55">
        <f>IF(Auswertung!$D$8=VORLAGE!G9,1,0)</f>
        <v>1</v>
      </c>
      <c r="H9" s="55">
        <f>IF(Auswertung!$E$8=VORLAGE!H9,1,0)</f>
        <v>0</v>
      </c>
      <c r="I9" s="55">
        <f>IF(Auswertung!$F$8=VORLAGE!I9,1,0)</f>
        <v>1</v>
      </c>
      <c r="J9" s="55">
        <f>IF(Auswertung!$G$8=VORLAGE!J9,1,0)</f>
        <v>0</v>
      </c>
      <c r="K9" s="55">
        <f>IF(Auswertung!$H$8=VORLAGE!K9,1,0)</f>
        <v>1</v>
      </c>
      <c r="L9" s="55">
        <f>IF(Auswertung!$I$8=VORLAGE!L9,1,0)</f>
        <v>0</v>
      </c>
      <c r="M9" s="55">
        <f>IF(Auswertung!$J$8=VORLAGE!M9,1,0)</f>
        <v>0</v>
      </c>
      <c r="N9" s="55">
        <f>IF(Auswertung!$K$8=VORLAGE!N9,1,0)</f>
        <v>1</v>
      </c>
      <c r="O9" s="55">
        <f>IF(Auswertung!$L$8=VORLAGE!O9,1,0)</f>
        <v>1</v>
      </c>
      <c r="P9" s="55">
        <f>IF(Auswertung!$M$8=VORLAGE!P9,1,0)</f>
        <v>0</v>
      </c>
      <c r="R9" s="55">
        <f>IF(Auswertung!$O$8=VORLAGE!R9,1,0)</f>
        <v>0</v>
      </c>
      <c r="S9" s="55">
        <f>IF(Auswertung!$P$8=VORLAGE!S9,1,0)</f>
        <v>0</v>
      </c>
      <c r="T9" s="55">
        <f>IF(Auswertung!$Q$8=VORLAGE!T9,1,0)</f>
        <v>0</v>
      </c>
      <c r="U9" s="55">
        <f>IF(Auswertung!$R$8=VORLAGE!U9,1,0)</f>
        <v>0</v>
      </c>
      <c r="V9" s="55">
        <f>IF(Auswertung!$S$8=VORLAGE!V9,1,0)</f>
        <v>1</v>
      </c>
      <c r="W9" s="55">
        <f>IF(Auswertung!$T$8=VORLAGE!W9,1,0)</f>
        <v>0</v>
      </c>
      <c r="X9" s="55">
        <f>IF(Auswertung!$U$8=VORLAGE!X9,1,0)</f>
        <v>0</v>
      </c>
      <c r="Y9" s="55">
        <f>IF(Auswertung!$V$8=VORLAGE!Y9,1,0)</f>
        <v>0</v>
      </c>
      <c r="Z9" s="55">
        <f>IF(Auswertung!$W$8=VORLAGE!Z9,1,0)</f>
        <v>1</v>
      </c>
      <c r="AA9" s="55">
        <f>IF(Auswertung!$X$8=VORLAGE!AA9,1,0)</f>
        <v>1</v>
      </c>
      <c r="AB9" s="55">
        <f>IF(Auswertung!$Y$8=VORLAGE!AB9,1,0)</f>
        <v>0</v>
      </c>
      <c r="AC9" s="55">
        <f>IF(Auswertung!$Z$8=VORLAGE!AC9,1,0)</f>
        <v>1</v>
      </c>
      <c r="AE9" s="49">
        <f t="shared" ref="AE9:AE25" si="0">SUM(G9:P9,R9:AC9)</f>
        <v>9</v>
      </c>
      <c r="AF9" s="49">
        <f t="shared" ref="AF9:AF25" si="1">COUNT(G9:P9,R9:AC9)</f>
        <v>22</v>
      </c>
      <c r="AG9" s="49" t="str">
        <f>IF(Auswertung!$AB$9=TRUE(),"",AE9/AF9*100)</f>
        <v/>
      </c>
      <c r="AH9" s="45"/>
      <c r="AI9" s="57">
        <v>100</v>
      </c>
      <c r="AJ9" s="58"/>
      <c r="AK9" s="70" t="str">
        <f>DATEN!R2</f>
        <v xml:space="preserve">0% - 25% </v>
      </c>
      <c r="AL9" s="62"/>
      <c r="AM9" s="71">
        <v>0</v>
      </c>
      <c r="AN9" s="60">
        <v>2</v>
      </c>
      <c r="AO9" s="60">
        <v>1</v>
      </c>
      <c r="AP9" s="60" t="s">
        <v>91</v>
      </c>
      <c r="AR9" s="46">
        <v>100</v>
      </c>
      <c r="AS9" s="46">
        <v>75</v>
      </c>
      <c r="AT9" s="46">
        <v>50</v>
      </c>
      <c r="AU9" s="46">
        <v>25</v>
      </c>
    </row>
    <row r="10" spans="1:48" s="46" customFormat="1" ht="20.100000000000001" customHeight="1" x14ac:dyDescent="0.2">
      <c r="A10" s="39" t="str">
        <f>DATEN!D3</f>
        <v>I02</v>
      </c>
      <c r="B10" s="52" t="str">
        <f>DATEN!C3</f>
        <v>Stellenanzeigen im Internet (z.B. studentenjobs.ch, students.ch, monster.ch, etc.)</v>
      </c>
      <c r="C10" s="50" t="str">
        <f>IF('HSM-Instrumente'!E8="","",'HSM-Instrumente'!E8)</f>
        <v/>
      </c>
      <c r="D10" s="50" t="str">
        <f>IF('HSM-Instrumente'!G8="","",'HSM-Instrumente'!G8)</f>
        <v/>
      </c>
      <c r="E10" s="50" t="str">
        <f>IF('HSM-Instrumente'!I8="","",'HSM-Instrumente'!I8)</f>
        <v/>
      </c>
      <c r="F10" s="45" t="str">
        <f t="shared" ref="F10:F25" si="2">IF(C10="x",VALUE(VLOOKUP(AG10,$AM$9:$AP$12,2,1)),IF(D10="x",VALUE(VLOOKUP(AG10,$AM$9:$AP$12,3,1)),IF(E10="x",VALUE(VLOOKUP(AG10,$AM$9:$AP$12,4,1)),"")))</f>
        <v/>
      </c>
      <c r="G10" s="55">
        <f>IF(Auswertung!$D$8=VORLAGE!G10,1,0)</f>
        <v>1</v>
      </c>
      <c r="H10" s="55">
        <f>IF(Auswertung!$E$8=VORLAGE!H10,1,0)</f>
        <v>0</v>
      </c>
      <c r="I10" s="55">
        <f>IF(Auswertung!$F$8=VORLAGE!I10,1,0)</f>
        <v>1</v>
      </c>
      <c r="J10" s="55">
        <f>IF(Auswertung!$G$8=VORLAGE!J10,1,0)</f>
        <v>0</v>
      </c>
      <c r="K10" s="55">
        <f>IF(Auswertung!$H$8=VORLAGE!K10,1,0)</f>
        <v>1</v>
      </c>
      <c r="L10" s="55">
        <f>IF(Auswertung!$I$8=VORLAGE!L10,1,0)</f>
        <v>0</v>
      </c>
      <c r="M10" s="55">
        <f>IF(Auswertung!$J$8=VORLAGE!M10,1,0)</f>
        <v>0</v>
      </c>
      <c r="N10" s="55">
        <f>IF(Auswertung!$K$8=VORLAGE!N10,1,0)</f>
        <v>1</v>
      </c>
      <c r="O10" s="55">
        <f>IF(Auswertung!$L$8=VORLAGE!O10,1,0)</f>
        <v>1</v>
      </c>
      <c r="P10" s="55">
        <f>IF(Auswertung!$M$8=VORLAGE!P10,1,0)</f>
        <v>0</v>
      </c>
      <c r="R10" s="55">
        <f>IF(Auswertung!$O$8=VORLAGE!R10,1,0)</f>
        <v>0</v>
      </c>
      <c r="S10" s="55">
        <f>IF(Auswertung!$P$8=VORLAGE!S10,1,0)</f>
        <v>0</v>
      </c>
      <c r="T10" s="55">
        <f>IF(Auswertung!$Q$8=VORLAGE!T10,1,0)</f>
        <v>0</v>
      </c>
      <c r="U10" s="55">
        <f>IF(Auswertung!$R$8=VORLAGE!U10,1,0)</f>
        <v>0</v>
      </c>
      <c r="V10" s="55">
        <f>IF(Auswertung!$S$8=VORLAGE!V10,1,0)</f>
        <v>1</v>
      </c>
      <c r="W10" s="55">
        <f>IF(Auswertung!$T$8=VORLAGE!W10,1,0)</f>
        <v>0</v>
      </c>
      <c r="X10" s="55">
        <f>IF(Auswertung!$U$8=VORLAGE!X10,1,0)</f>
        <v>0</v>
      </c>
      <c r="Y10" s="55">
        <f>IF(Auswertung!$V$8=VORLAGE!Y10,1,0)</f>
        <v>0</v>
      </c>
      <c r="Z10" s="55">
        <f>IF(Auswertung!$W$8=VORLAGE!Z10,1,0)</f>
        <v>1</v>
      </c>
      <c r="AA10" s="55">
        <f>IF(Auswertung!$X$8=VORLAGE!AA10,1,0)</f>
        <v>0</v>
      </c>
      <c r="AB10" s="55">
        <f>IF(Auswertung!$Y$8=VORLAGE!AB10,1,0)</f>
        <v>0</v>
      </c>
      <c r="AC10" s="55">
        <f>IF(Auswertung!$Z$8=VORLAGE!AC10,1,0)</f>
        <v>1</v>
      </c>
      <c r="AE10" s="49">
        <f t="shared" si="0"/>
        <v>8</v>
      </c>
      <c r="AF10" s="49">
        <f t="shared" si="1"/>
        <v>22</v>
      </c>
      <c r="AG10" s="49" t="str">
        <f>IF(Auswertung!$AB$9=TRUE(),"",AE10/AF10*100)</f>
        <v/>
      </c>
      <c r="AH10" s="45"/>
      <c r="AI10" s="57">
        <v>100</v>
      </c>
      <c r="AJ10" s="58"/>
      <c r="AK10" s="70" t="str">
        <f>DATEN!R3</f>
        <v xml:space="preserve">25% - 50% </v>
      </c>
      <c r="AL10" s="61"/>
      <c r="AM10" s="71">
        <v>25</v>
      </c>
      <c r="AN10" s="60">
        <v>2</v>
      </c>
      <c r="AO10" s="60">
        <v>2</v>
      </c>
      <c r="AP10" s="60">
        <v>1</v>
      </c>
      <c r="AR10" s="46">
        <v>100</v>
      </c>
      <c r="AS10" s="46">
        <v>75</v>
      </c>
      <c r="AT10" s="46">
        <v>50</v>
      </c>
      <c r="AU10" s="46">
        <v>25</v>
      </c>
    </row>
    <row r="11" spans="1:48" s="46" customFormat="1" ht="20.100000000000001" customHeight="1" x14ac:dyDescent="0.2">
      <c r="A11" s="39" t="str">
        <f>DATEN!D4</f>
        <v>I03</v>
      </c>
      <c r="B11" s="52" t="str">
        <f>DATEN!C4</f>
        <v xml:space="preserve">Persönlicher Kontakt zu Studenten und Alumni </v>
      </c>
      <c r="C11" s="50" t="str">
        <f>IF('HSM-Instrumente'!E9="","",'HSM-Instrumente'!E9)</f>
        <v/>
      </c>
      <c r="D11" s="50" t="str">
        <f>IF('HSM-Instrumente'!G9="","",'HSM-Instrumente'!G9)</f>
        <v/>
      </c>
      <c r="E11" s="50" t="str">
        <f>IF('HSM-Instrumente'!I9="","",'HSM-Instrumente'!I9)</f>
        <v/>
      </c>
      <c r="F11" s="45" t="str">
        <f t="shared" si="2"/>
        <v/>
      </c>
      <c r="G11" s="55">
        <f>IF(Auswertung!$D$8=VORLAGE!G11,1,0)</f>
        <v>0</v>
      </c>
      <c r="H11" s="55">
        <f>IF(Auswertung!$E$8=VORLAGE!H11,1,0)</f>
        <v>1</v>
      </c>
      <c r="I11" s="55">
        <f>IF(Auswertung!$F$8=VORLAGE!I11,1,0)</f>
        <v>0</v>
      </c>
      <c r="J11" s="55">
        <f>IF(Auswertung!$G$8=VORLAGE!J11,1,0)</f>
        <v>1</v>
      </c>
      <c r="K11" s="55">
        <f>IF(Auswertung!$H$8=VORLAGE!K11,1,0)</f>
        <v>0</v>
      </c>
      <c r="L11" s="55">
        <f>IF(Auswertung!$I$8=VORLAGE!L11,1,0)</f>
        <v>1</v>
      </c>
      <c r="M11" s="55">
        <f>IF(Auswertung!$J$8=VORLAGE!M11,1,0)</f>
        <v>1</v>
      </c>
      <c r="N11" s="55">
        <f>IF(Auswertung!$K$8=VORLAGE!N11,1,0)</f>
        <v>0</v>
      </c>
      <c r="O11" s="55">
        <f>IF(Auswertung!$L$8=VORLAGE!O11,1,0)</f>
        <v>0</v>
      </c>
      <c r="P11" s="55">
        <f>IF(Auswertung!$M$8=VORLAGE!P11,1,0)</f>
        <v>1</v>
      </c>
      <c r="Q11" s="54"/>
      <c r="R11" s="55">
        <f>IF(Auswertung!$O$8=VORLAGE!R11,1,0)</f>
        <v>0</v>
      </c>
      <c r="S11" s="55">
        <f>IF(Auswertung!$P$8=VORLAGE!S11,1,0)</f>
        <v>1</v>
      </c>
      <c r="T11" s="55">
        <f>IF(Auswertung!$Q$8=VORLAGE!T11,1,0)</f>
        <v>0</v>
      </c>
      <c r="U11" s="55">
        <f>IF(Auswertung!$R$8=VORLAGE!U11,1,0)</f>
        <v>1</v>
      </c>
      <c r="V11" s="55">
        <f>IF(Auswertung!$S$8=VORLAGE!V11,1,0)</f>
        <v>0</v>
      </c>
      <c r="W11" s="55">
        <f>IF(Auswertung!$T$8=VORLAGE!W11,1,0)</f>
        <v>0</v>
      </c>
      <c r="X11" s="55">
        <f>IF(Auswertung!$U$8=VORLAGE!X11,1,0)</f>
        <v>0</v>
      </c>
      <c r="Y11" s="55">
        <f>IF(Auswertung!$V$8=VORLAGE!Y11,1,0)</f>
        <v>1</v>
      </c>
      <c r="Z11" s="55">
        <f>IF(Auswertung!$W$8=VORLAGE!Z11,1,0)</f>
        <v>0</v>
      </c>
      <c r="AA11" s="55">
        <f>IF(Auswertung!$X$8=VORLAGE!AA11,1,0)</f>
        <v>0</v>
      </c>
      <c r="AB11" s="55">
        <f>IF(Auswertung!$Y$8=VORLAGE!AB11,1,0)</f>
        <v>1</v>
      </c>
      <c r="AC11" s="55">
        <f>IF(Auswertung!$Z$8=VORLAGE!AC11,1,0)</f>
        <v>1</v>
      </c>
      <c r="AE11" s="49">
        <f t="shared" si="0"/>
        <v>10</v>
      </c>
      <c r="AF11" s="49">
        <f t="shared" si="1"/>
        <v>22</v>
      </c>
      <c r="AG11" s="49" t="str">
        <f>IF(Auswertung!$AB$9=TRUE(),"",AE11/AF11*100)</f>
        <v/>
      </c>
      <c r="AH11" s="45"/>
      <c r="AI11" s="57">
        <v>100</v>
      </c>
      <c r="AJ11" s="58"/>
      <c r="AK11" s="70" t="str">
        <f>DATEN!R4</f>
        <v xml:space="preserve">50% - 75% </v>
      </c>
      <c r="AL11" s="69"/>
      <c r="AM11" s="71">
        <v>50</v>
      </c>
      <c r="AN11" s="60" t="s">
        <v>89</v>
      </c>
      <c r="AO11" s="60">
        <v>3</v>
      </c>
      <c r="AP11" s="60" t="s">
        <v>90</v>
      </c>
      <c r="AR11" s="46">
        <v>100</v>
      </c>
      <c r="AS11" s="46">
        <v>75</v>
      </c>
      <c r="AT11" s="46">
        <v>50</v>
      </c>
      <c r="AU11" s="46">
        <v>25</v>
      </c>
    </row>
    <row r="12" spans="1:48" s="46" customFormat="1" ht="20.100000000000001" customHeight="1" x14ac:dyDescent="0.2">
      <c r="A12" s="39" t="str">
        <f>DATEN!D5</f>
        <v>I04</v>
      </c>
      <c r="B12" s="52" t="str">
        <f>DATEN!C5</f>
        <v>Persönlicher Kontakt zu Hochschulvertretern</v>
      </c>
      <c r="C12" s="50" t="str">
        <f>IF('HSM-Instrumente'!E10="","",'HSM-Instrumente'!E10)</f>
        <v/>
      </c>
      <c r="D12" s="50" t="str">
        <f>IF('HSM-Instrumente'!G10="","",'HSM-Instrumente'!G10)</f>
        <v/>
      </c>
      <c r="E12" s="50" t="str">
        <f>IF('HSM-Instrumente'!I10="","",'HSM-Instrumente'!I10)</f>
        <v/>
      </c>
      <c r="F12" s="45" t="str">
        <f t="shared" si="2"/>
        <v/>
      </c>
      <c r="G12" s="55">
        <f>IF(Auswertung!$D$8=VORLAGE!G12,1,0)</f>
        <v>1</v>
      </c>
      <c r="H12" s="55">
        <f>IF(Auswertung!$E$8=VORLAGE!H12,1,0)</f>
        <v>0</v>
      </c>
      <c r="I12" s="55">
        <f>IF(Auswertung!$F$8=VORLAGE!I12,1,0)</f>
        <v>1</v>
      </c>
      <c r="J12" s="55">
        <f>IF(Auswertung!$G$8=VORLAGE!J12,1,0)</f>
        <v>0</v>
      </c>
      <c r="K12" s="55">
        <f>IF(Auswertung!$H$8=VORLAGE!K12,1,0)</f>
        <v>1</v>
      </c>
      <c r="L12" s="55">
        <f>IF(Auswertung!$I$8=VORLAGE!L12,1,0)</f>
        <v>0</v>
      </c>
      <c r="M12" s="55">
        <f>IF(Auswertung!$J$8=VORLAGE!M12,1,0)</f>
        <v>1</v>
      </c>
      <c r="N12" s="55">
        <f>IF(Auswertung!$K$8=VORLAGE!N12,1,0)</f>
        <v>0</v>
      </c>
      <c r="O12" s="55">
        <f>IF(Auswertung!$L$8=VORLAGE!O12,1,0)</f>
        <v>0</v>
      </c>
      <c r="P12" s="55">
        <f>IF(Auswertung!$M$8=VORLAGE!P12,1,0)</f>
        <v>1</v>
      </c>
      <c r="Q12" s="54"/>
      <c r="R12" s="55">
        <f>IF(Auswertung!$O$8=VORLAGE!R12,1,0)</f>
        <v>0</v>
      </c>
      <c r="S12" s="55">
        <f>IF(Auswertung!$P$8=VORLAGE!S12,1,0)</f>
        <v>1</v>
      </c>
      <c r="T12" s="55">
        <f>IF(Auswertung!$Q$8=VORLAGE!T12,1,0)</f>
        <v>0</v>
      </c>
      <c r="U12" s="55">
        <f>IF(Auswertung!$R$8=VORLAGE!U12,1,0)</f>
        <v>1</v>
      </c>
      <c r="V12" s="55">
        <f>IF(Auswertung!$S$8=VORLAGE!V12,1,0)</f>
        <v>0</v>
      </c>
      <c r="W12" s="55">
        <f>IF(Auswertung!$T$8=VORLAGE!W12,1,0)</f>
        <v>0</v>
      </c>
      <c r="X12" s="55">
        <f>IF(Auswertung!$U$8=VORLAGE!X12,1,0)</f>
        <v>1</v>
      </c>
      <c r="Y12" s="55">
        <f>IF(Auswertung!$V$8=VORLAGE!Y12,1,0)</f>
        <v>1</v>
      </c>
      <c r="Z12" s="55">
        <f>IF(Auswertung!$W$8=VORLAGE!Z12,1,0)</f>
        <v>0</v>
      </c>
      <c r="AA12" s="55">
        <f>IF(Auswertung!$X$8=VORLAGE!AA12,1,0)</f>
        <v>0</v>
      </c>
      <c r="AB12" s="55">
        <f>IF(Auswertung!$Y$8=VORLAGE!AB12,1,0)</f>
        <v>1</v>
      </c>
      <c r="AC12" s="55">
        <f>IF(Auswertung!$Z$8=VORLAGE!AC12,1,0)</f>
        <v>1</v>
      </c>
      <c r="AE12" s="49">
        <f t="shared" si="0"/>
        <v>11</v>
      </c>
      <c r="AF12" s="49">
        <f t="shared" si="1"/>
        <v>22</v>
      </c>
      <c r="AG12" s="49" t="str">
        <f>IF(Auswertung!$AB$9=TRUE(),"",AE12/AF12*100)</f>
        <v/>
      </c>
      <c r="AH12" s="45"/>
      <c r="AI12" s="57">
        <v>100</v>
      </c>
      <c r="AJ12" s="58"/>
      <c r="AK12" s="70" t="str">
        <f>DATEN!R5</f>
        <v>75% - 100%</v>
      </c>
      <c r="AL12" s="59"/>
      <c r="AM12" s="71">
        <v>75</v>
      </c>
      <c r="AN12" s="60">
        <v>3</v>
      </c>
      <c r="AO12" s="60">
        <v>3</v>
      </c>
      <c r="AP12" s="60">
        <v>2</v>
      </c>
      <c r="AR12" s="46">
        <v>100</v>
      </c>
      <c r="AS12" s="46">
        <v>75</v>
      </c>
      <c r="AT12" s="46">
        <v>50</v>
      </c>
      <c r="AU12" s="46">
        <v>25</v>
      </c>
    </row>
    <row r="13" spans="1:48" s="46" customFormat="1" ht="20.100000000000001" customHeight="1" x14ac:dyDescent="0.2">
      <c r="A13" s="39" t="str">
        <f>DATEN!D6</f>
        <v>I05</v>
      </c>
      <c r="B13" s="52" t="str">
        <f>DATEN!C6</f>
        <v xml:space="preserve">Schwarzes Brett, Aushänge an Hochschulen </v>
      </c>
      <c r="C13" s="50" t="str">
        <f>IF('HSM-Instrumente'!E11="","",'HSM-Instrumente'!E11)</f>
        <v/>
      </c>
      <c r="D13" s="50" t="str">
        <f>IF('HSM-Instrumente'!G11="","",'HSM-Instrumente'!G11)</f>
        <v/>
      </c>
      <c r="E13" s="50" t="str">
        <f>IF('HSM-Instrumente'!I11="","",'HSM-Instrumente'!I11)</f>
        <v/>
      </c>
      <c r="F13" s="45" t="str">
        <f t="shared" si="2"/>
        <v/>
      </c>
      <c r="G13" s="55">
        <f>IF(Auswertung!$D$8=VORLAGE!G13,1,0)</f>
        <v>1</v>
      </c>
      <c r="H13" s="55">
        <f>IF(Auswertung!$E$8=VORLAGE!H13,1,0)</f>
        <v>0</v>
      </c>
      <c r="I13" s="55">
        <f>IF(Auswertung!$F$8=VORLAGE!I13,1,0)</f>
        <v>1</v>
      </c>
      <c r="J13" s="55">
        <f>IF(Auswertung!$G$8=VORLAGE!J13,1,0)</f>
        <v>0</v>
      </c>
      <c r="K13" s="55">
        <f>IF(Auswertung!$H$8=VORLAGE!K13,1,0)</f>
        <v>1</v>
      </c>
      <c r="L13" s="55">
        <f>IF(Auswertung!$I$8=VORLAGE!L13,1,0)</f>
        <v>0</v>
      </c>
      <c r="M13" s="55">
        <f>IF(Auswertung!$J$8=VORLAGE!M13,1,0)</f>
        <v>0</v>
      </c>
      <c r="N13" s="55">
        <f>IF(Auswertung!$K$8=VORLAGE!N13,1,0)</f>
        <v>1</v>
      </c>
      <c r="O13" s="55">
        <f>IF(Auswertung!$L$8=VORLAGE!O13,1,0)</f>
        <v>1</v>
      </c>
      <c r="P13" s="55">
        <f>IF(Auswertung!$M$8=VORLAGE!P13,1,0)</f>
        <v>0</v>
      </c>
      <c r="Q13" s="54"/>
      <c r="R13" s="55">
        <f>IF(Auswertung!$O$8=VORLAGE!R13,1,0)</f>
        <v>0</v>
      </c>
      <c r="S13" s="55">
        <f>IF(Auswertung!$P$8=VORLAGE!S13,1,0)</f>
        <v>1</v>
      </c>
      <c r="T13" s="55">
        <f>IF(Auswertung!$Q$8=VORLAGE!T13,1,0)</f>
        <v>0</v>
      </c>
      <c r="U13" s="55">
        <f>IF(Auswertung!$R$8=VORLAGE!U13,1,0)</f>
        <v>1</v>
      </c>
      <c r="V13" s="55">
        <f>IF(Auswertung!$S$8=VORLAGE!V13,1,0)</f>
        <v>1</v>
      </c>
      <c r="W13" s="55">
        <f>IF(Auswertung!$T$8=VORLAGE!W13,1,0)</f>
        <v>0</v>
      </c>
      <c r="X13" s="55">
        <f>IF(Auswertung!$U$8=VORLAGE!X13,1,0)</f>
        <v>1</v>
      </c>
      <c r="Y13" s="55">
        <f>IF(Auswertung!$V$8=VORLAGE!Y13,1,0)</f>
        <v>0</v>
      </c>
      <c r="Z13" s="55">
        <f>IF(Auswertung!$W$8=VORLAGE!Z13,1,0)</f>
        <v>1</v>
      </c>
      <c r="AA13" s="55">
        <f>IF(Auswertung!$X$8=VORLAGE!AA13,1,0)</f>
        <v>0</v>
      </c>
      <c r="AB13" s="55">
        <f>IF(Auswertung!$Y$8=VORLAGE!AB13,1,0)</f>
        <v>0</v>
      </c>
      <c r="AC13" s="55">
        <f>IF(Auswertung!$Z$8=VORLAGE!AC13,1,0)</f>
        <v>1</v>
      </c>
      <c r="AE13" s="49">
        <f t="shared" si="0"/>
        <v>11</v>
      </c>
      <c r="AF13" s="49">
        <f t="shared" si="1"/>
        <v>22</v>
      </c>
      <c r="AG13" s="49" t="str">
        <f>IF(Auswertung!$AB$9=TRUE(),"",AE13/AF13*100)</f>
        <v/>
      </c>
      <c r="AH13" s="45"/>
      <c r="AI13" s="57">
        <v>100</v>
      </c>
      <c r="AJ13" s="58"/>
      <c r="AK13" s="58"/>
      <c r="AR13" s="46">
        <v>100</v>
      </c>
      <c r="AS13" s="46">
        <v>75</v>
      </c>
      <c r="AT13" s="46">
        <v>50</v>
      </c>
      <c r="AU13" s="46">
        <v>25</v>
      </c>
    </row>
    <row r="14" spans="1:48" s="46" customFormat="1" ht="20.100000000000001" customHeight="1" x14ac:dyDescent="0.2">
      <c r="A14" s="39" t="str">
        <f>DATEN!D7</f>
        <v>I06</v>
      </c>
      <c r="B14" s="52" t="str">
        <f>DATEN!C7</f>
        <v>Publikationen in Hochschulzeitschriften</v>
      </c>
      <c r="C14" s="50" t="str">
        <f>IF('HSM-Instrumente'!E12="","",'HSM-Instrumente'!E12)</f>
        <v/>
      </c>
      <c r="D14" s="50" t="str">
        <f>IF('HSM-Instrumente'!G12="","",'HSM-Instrumente'!G12)</f>
        <v/>
      </c>
      <c r="E14" s="50" t="str">
        <f>IF('HSM-Instrumente'!I12="","",'HSM-Instrumente'!I12)</f>
        <v/>
      </c>
      <c r="F14" s="45" t="str">
        <f t="shared" si="2"/>
        <v/>
      </c>
      <c r="G14" s="55">
        <f>IF(Auswertung!$D$8=VORLAGE!G14,1,0)</f>
        <v>0</v>
      </c>
      <c r="H14" s="55">
        <f>IF(Auswertung!$E$8=VORLAGE!H14,1,0)</f>
        <v>1</v>
      </c>
      <c r="I14" s="55">
        <f>IF(Auswertung!$F$8=VORLAGE!I14,1,0)</f>
        <v>0</v>
      </c>
      <c r="J14" s="55">
        <f>IF(Auswertung!$G$8=VORLAGE!J14,1,0)</f>
        <v>1</v>
      </c>
      <c r="K14" s="55">
        <f>IF(Auswertung!$H$8=VORLAGE!K14,1,0)</f>
        <v>0</v>
      </c>
      <c r="L14" s="55">
        <f>IF(Auswertung!$I$8=VORLAGE!L14,1,0)</f>
        <v>1</v>
      </c>
      <c r="M14" s="55">
        <f>IF(Auswertung!$J$8=VORLAGE!M14,1,0)</f>
        <v>0</v>
      </c>
      <c r="N14" s="55">
        <f>IF(Auswertung!$K$8=VORLAGE!N14,1,0)</f>
        <v>1</v>
      </c>
      <c r="O14" s="55">
        <f>IF(Auswertung!$L$8=VORLAGE!O14,1,0)</f>
        <v>1</v>
      </c>
      <c r="P14" s="55">
        <f>IF(Auswertung!$M$8=VORLAGE!P14,1,0)</f>
        <v>0</v>
      </c>
      <c r="Q14" s="54"/>
      <c r="R14" s="55">
        <f>IF(Auswertung!$O$8=VORLAGE!R14,1,0)</f>
        <v>1</v>
      </c>
      <c r="S14" s="55">
        <f>IF(Auswertung!$P$8=VORLAGE!S14,1,0)</f>
        <v>0</v>
      </c>
      <c r="T14" s="55">
        <f>IF(Auswertung!$Q$8=VORLAGE!T14,1,0)</f>
        <v>0</v>
      </c>
      <c r="U14" s="55">
        <f>IF(Auswertung!$R$8=VORLAGE!U14,1,0)</f>
        <v>1</v>
      </c>
      <c r="V14" s="55">
        <f>IF(Auswertung!$S$8=VORLAGE!V14,1,0)</f>
        <v>0</v>
      </c>
      <c r="W14" s="55">
        <f>IF(Auswertung!$T$8=VORLAGE!W14,1,0)</f>
        <v>0</v>
      </c>
      <c r="X14" s="55">
        <f>IF(Auswertung!$U$8=VORLAGE!X14,1,0)</f>
        <v>1</v>
      </c>
      <c r="Y14" s="55">
        <f>IF(Auswertung!$V$8=VORLAGE!Y14,1,0)</f>
        <v>0</v>
      </c>
      <c r="Z14" s="55">
        <f>IF(Auswertung!$W$8=VORLAGE!Z14,1,0)</f>
        <v>1</v>
      </c>
      <c r="AA14" s="55">
        <f>IF(Auswertung!$X$8=VORLAGE!AA14,1,0)</f>
        <v>0</v>
      </c>
      <c r="AB14" s="55">
        <f>IF(Auswertung!$Y$8=VORLAGE!AB14,1,0)</f>
        <v>1</v>
      </c>
      <c r="AC14" s="55">
        <f>IF(Auswertung!$Z$8=VORLAGE!AC14,1,0)</f>
        <v>1</v>
      </c>
      <c r="AE14" s="49">
        <f t="shared" si="0"/>
        <v>11</v>
      </c>
      <c r="AF14" s="49">
        <f t="shared" si="1"/>
        <v>22</v>
      </c>
      <c r="AG14" s="49" t="str">
        <f>IF(Auswertung!$AB$9=TRUE(),"",AE14/AF14*100)</f>
        <v/>
      </c>
      <c r="AH14" s="45"/>
      <c r="AI14" s="57">
        <v>100</v>
      </c>
      <c r="AJ14" s="58"/>
      <c r="AK14" s="58"/>
      <c r="AR14" s="46">
        <v>100</v>
      </c>
      <c r="AS14" s="46">
        <v>75</v>
      </c>
      <c r="AT14" s="46">
        <v>50</v>
      </c>
      <c r="AU14" s="46">
        <v>25</v>
      </c>
    </row>
    <row r="15" spans="1:48" s="46" customFormat="1" ht="20.100000000000001" customHeight="1" x14ac:dyDescent="0.2">
      <c r="A15" s="39" t="str">
        <f>DATEN!D8</f>
        <v>I07</v>
      </c>
      <c r="B15" s="52" t="str">
        <f>DATEN!C8</f>
        <v>Beiträge in Fachzeitschriften</v>
      </c>
      <c r="C15" s="50" t="str">
        <f>IF('HSM-Instrumente'!E13="","",'HSM-Instrumente'!E13)</f>
        <v/>
      </c>
      <c r="D15" s="50" t="str">
        <f>IF('HSM-Instrumente'!G13="","",'HSM-Instrumente'!G13)</f>
        <v/>
      </c>
      <c r="E15" s="50" t="str">
        <f>IF('HSM-Instrumente'!I13="","",'HSM-Instrumente'!I13)</f>
        <v/>
      </c>
      <c r="F15" s="45" t="str">
        <f t="shared" si="2"/>
        <v/>
      </c>
      <c r="G15" s="55">
        <f>IF(Auswertung!$D$8=VORLAGE!G15,1,0)</f>
        <v>0</v>
      </c>
      <c r="H15" s="55">
        <f>IF(Auswertung!$E$8=VORLAGE!H15,1,0)</f>
        <v>1</v>
      </c>
      <c r="I15" s="55">
        <f>IF(Auswertung!$F$8=VORLAGE!I15,1,0)</f>
        <v>1</v>
      </c>
      <c r="J15" s="55">
        <f>IF(Auswertung!$G$8=VORLAGE!J15,1,0)</f>
        <v>0</v>
      </c>
      <c r="K15" s="55">
        <f>IF(Auswertung!$H$8=VORLAGE!K15,1,0)</f>
        <v>1</v>
      </c>
      <c r="L15" s="55">
        <f>IF(Auswertung!$I$8=VORLAGE!L15,1,0)</f>
        <v>0</v>
      </c>
      <c r="M15" s="55">
        <f>IF(Auswertung!$J$8=VORLAGE!M15,1,0)</f>
        <v>0</v>
      </c>
      <c r="N15" s="55">
        <f>IF(Auswertung!$K$8=VORLAGE!N15,1,0)</f>
        <v>1</v>
      </c>
      <c r="O15" s="55">
        <f>IF(Auswertung!$L$8=VORLAGE!O15,1,0)</f>
        <v>0</v>
      </c>
      <c r="P15" s="55">
        <f>IF(Auswertung!$M$8=VORLAGE!P15,1,0)</f>
        <v>1</v>
      </c>
      <c r="Q15" s="54"/>
      <c r="R15" s="55">
        <f>IF(Auswertung!$O$8=VORLAGE!R15,1,0)</f>
        <v>0</v>
      </c>
      <c r="S15" s="55">
        <f>IF(Auswertung!$P$8=VORLAGE!S15,1,0)</f>
        <v>1</v>
      </c>
      <c r="T15" s="55">
        <f>IF(Auswertung!$Q$8=VORLAGE!T15,1,0)</f>
        <v>1</v>
      </c>
      <c r="U15" s="55">
        <f>IF(Auswertung!$R$8=VORLAGE!U15,1,0)</f>
        <v>0</v>
      </c>
      <c r="V15" s="55">
        <f>IF(Auswertung!$S$8=VORLAGE!V15,1,0)</f>
        <v>1</v>
      </c>
      <c r="W15" s="55">
        <f>IF(Auswertung!$T$8=VORLAGE!W15,1,0)</f>
        <v>0</v>
      </c>
      <c r="X15" s="55">
        <f>IF(Auswertung!$U$8=VORLAGE!X15,1,0)</f>
        <v>0</v>
      </c>
      <c r="Y15" s="55">
        <f>IF(Auswertung!$V$8=VORLAGE!Y15,1,0)</f>
        <v>1</v>
      </c>
      <c r="Z15" s="55">
        <f>IF(Auswertung!$W$8=VORLAGE!Z15,1,0)</f>
        <v>0</v>
      </c>
      <c r="AA15" s="55">
        <f>IF(Auswertung!$X$8=VORLAGE!AA15,1,0)</f>
        <v>0</v>
      </c>
      <c r="AB15" s="55">
        <f>IF(Auswertung!$Y$8=VORLAGE!AB15,1,0)</f>
        <v>1</v>
      </c>
      <c r="AC15" s="55">
        <f>IF(Auswertung!$Z$8=VORLAGE!AC15,1,0)</f>
        <v>1</v>
      </c>
      <c r="AE15" s="49">
        <f t="shared" si="0"/>
        <v>11</v>
      </c>
      <c r="AF15" s="49">
        <f t="shared" si="1"/>
        <v>22</v>
      </c>
      <c r="AG15" s="49" t="str">
        <f>IF(Auswertung!$AB$9=TRUE(),"",AE15/AF15*100)</f>
        <v/>
      </c>
      <c r="AH15" s="45"/>
      <c r="AI15" s="57">
        <v>100</v>
      </c>
      <c r="AJ15" s="58"/>
      <c r="AK15" s="58"/>
      <c r="AR15" s="46">
        <v>100</v>
      </c>
      <c r="AS15" s="46">
        <v>75</v>
      </c>
      <c r="AT15" s="46">
        <v>50</v>
      </c>
      <c r="AU15" s="46">
        <v>25</v>
      </c>
    </row>
    <row r="16" spans="1:48" s="46" customFormat="1" ht="20.100000000000001" customHeight="1" x14ac:dyDescent="0.2">
      <c r="A16" s="39" t="str">
        <f>DATEN!D9</f>
        <v>I08</v>
      </c>
      <c r="B16" s="52" t="str">
        <f>DATEN!C9</f>
        <v>Teilnahme an Absolventenkongressen</v>
      </c>
      <c r="C16" s="50" t="str">
        <f>IF('HSM-Instrumente'!E14="","",'HSM-Instrumente'!E14)</f>
        <v/>
      </c>
      <c r="D16" s="50" t="str">
        <f>IF('HSM-Instrumente'!G14="","",'HSM-Instrumente'!G14)</f>
        <v/>
      </c>
      <c r="E16" s="50" t="str">
        <f>IF('HSM-Instrumente'!I14="","",'HSM-Instrumente'!I14)</f>
        <v/>
      </c>
      <c r="F16" s="45" t="str">
        <f t="shared" si="2"/>
        <v/>
      </c>
      <c r="G16" s="55">
        <f>IF(Auswertung!$D$8=VORLAGE!G16,1,0)</f>
        <v>0</v>
      </c>
      <c r="H16" s="55">
        <f>IF(Auswertung!$E$8=VORLAGE!H16,1,0)</f>
        <v>1</v>
      </c>
      <c r="I16" s="55">
        <f>IF(Auswertung!$F$8=VORLAGE!I16,1,0)</f>
        <v>0</v>
      </c>
      <c r="J16" s="55">
        <f>IF(Auswertung!$G$8=VORLAGE!J16,1,0)</f>
        <v>1</v>
      </c>
      <c r="K16" s="55">
        <f>IF(Auswertung!$H$8=VORLAGE!K16,1,0)</f>
        <v>1</v>
      </c>
      <c r="L16" s="55">
        <f>IF(Auswertung!$I$8=VORLAGE!L16,1,0)</f>
        <v>0</v>
      </c>
      <c r="M16" s="55">
        <f>IF(Auswertung!$J$8=VORLAGE!M16,1,0)</f>
        <v>0</v>
      </c>
      <c r="N16" s="55">
        <f>IF(Auswertung!$K$8=VORLAGE!N16,1,0)</f>
        <v>1</v>
      </c>
      <c r="O16" s="55">
        <f>IF(Auswertung!$L$8=VORLAGE!O16,1,0)</f>
        <v>0</v>
      </c>
      <c r="P16" s="55">
        <f>IF(Auswertung!$M$8=VORLAGE!P16,1,0)</f>
        <v>1</v>
      </c>
      <c r="Q16" s="54"/>
      <c r="R16" s="55">
        <f>IF(Auswertung!$O$8=VORLAGE!R16,1,0)</f>
        <v>1</v>
      </c>
      <c r="S16" s="55">
        <f>IF(Auswertung!$P$8=VORLAGE!S16,1,0)</f>
        <v>0</v>
      </c>
      <c r="T16" s="55">
        <f>IF(Auswertung!$Q$8=VORLAGE!T16,1,0)</f>
        <v>1</v>
      </c>
      <c r="U16" s="55">
        <f>IF(Auswertung!$R$8=VORLAGE!U16,1,0)</f>
        <v>0</v>
      </c>
      <c r="V16" s="55">
        <f>IF(Auswertung!$S$8=VORLAGE!V16,1,0)</f>
        <v>1</v>
      </c>
      <c r="W16" s="55">
        <f>IF(Auswertung!$T$8=VORLAGE!W16,1,0)</f>
        <v>0</v>
      </c>
      <c r="X16" s="55">
        <f>IF(Auswertung!$U$8=VORLAGE!X16,1,0)</f>
        <v>1</v>
      </c>
      <c r="Y16" s="55">
        <f>IF(Auswertung!$V$8=VORLAGE!Y16,1,0)</f>
        <v>0</v>
      </c>
      <c r="Z16" s="55">
        <f>IF(Auswertung!$W$8=VORLAGE!Z16,1,0)</f>
        <v>1</v>
      </c>
      <c r="AA16" s="55">
        <f>IF(Auswertung!$X$8=VORLAGE!AA16,1,0)</f>
        <v>1</v>
      </c>
      <c r="AB16" s="55">
        <f>IF(Auswertung!$Y$8=VORLAGE!AB16,1,0)</f>
        <v>1</v>
      </c>
      <c r="AC16" s="55">
        <f>IF(Auswertung!$Z$8=VORLAGE!AC16,1,0)</f>
        <v>1</v>
      </c>
      <c r="AE16" s="49">
        <f t="shared" si="0"/>
        <v>13</v>
      </c>
      <c r="AF16" s="49">
        <f t="shared" si="1"/>
        <v>22</v>
      </c>
      <c r="AG16" s="49" t="str">
        <f>IF(Auswertung!$AB$9=TRUE(),"",AE16/AF16*100)</f>
        <v/>
      </c>
      <c r="AH16" s="45"/>
      <c r="AI16" s="57">
        <v>100</v>
      </c>
      <c r="AJ16" s="58"/>
      <c r="AK16" s="58"/>
      <c r="AN16" s="63"/>
      <c r="AO16" s="63"/>
      <c r="AP16" s="63"/>
      <c r="AR16" s="46">
        <v>100</v>
      </c>
      <c r="AS16" s="46">
        <v>75</v>
      </c>
      <c r="AT16" s="46">
        <v>50</v>
      </c>
      <c r="AU16" s="46">
        <v>25</v>
      </c>
    </row>
    <row r="17" spans="1:47" s="46" customFormat="1" ht="20.100000000000001" customHeight="1" x14ac:dyDescent="0.2">
      <c r="A17" s="39" t="str">
        <f>DATEN!D10</f>
        <v>I09</v>
      </c>
      <c r="B17" s="52" t="str">
        <f>DATEN!C10</f>
        <v>Gastvorlesungen, Fachreferate, Lehraufträge</v>
      </c>
      <c r="C17" s="50" t="str">
        <f>IF('HSM-Instrumente'!E15="","",'HSM-Instrumente'!E15)</f>
        <v/>
      </c>
      <c r="D17" s="50" t="str">
        <f>IF('HSM-Instrumente'!G15="","",'HSM-Instrumente'!G15)</f>
        <v/>
      </c>
      <c r="E17" s="50" t="str">
        <f>IF('HSM-Instrumente'!I15="","",'HSM-Instrumente'!I15)</f>
        <v/>
      </c>
      <c r="F17" s="45" t="str">
        <f t="shared" si="2"/>
        <v/>
      </c>
      <c r="G17" s="55">
        <f>IF(Auswertung!$D$8=VORLAGE!G17,1,0)</f>
        <v>0</v>
      </c>
      <c r="H17" s="55">
        <f>IF(Auswertung!$E$8=VORLAGE!H17,1,0)</f>
        <v>1</v>
      </c>
      <c r="I17" s="55">
        <f>IF(Auswertung!$F$8=VORLAGE!I17,1,0)</f>
        <v>0</v>
      </c>
      <c r="J17" s="55">
        <f>IF(Auswertung!$G$8=VORLAGE!J17,1,0)</f>
        <v>1</v>
      </c>
      <c r="K17" s="55">
        <f>IF(Auswertung!$H$8=VORLAGE!K17,1,0)</f>
        <v>0</v>
      </c>
      <c r="L17" s="55">
        <f>IF(Auswertung!$I$8=VORLAGE!L17,1,0)</f>
        <v>1</v>
      </c>
      <c r="M17" s="55">
        <f>IF(Auswertung!$J$8=VORLAGE!M17,1,0)</f>
        <v>1</v>
      </c>
      <c r="N17" s="55">
        <f>IF(Auswertung!$K$8=VORLAGE!N17,1,0)</f>
        <v>0</v>
      </c>
      <c r="O17" s="55">
        <f>IF(Auswertung!$L$8=VORLAGE!O17,1,0)</f>
        <v>0</v>
      </c>
      <c r="P17" s="55">
        <f>IF(Auswertung!$M$8=VORLAGE!P17,1,0)</f>
        <v>1</v>
      </c>
      <c r="Q17" s="54"/>
      <c r="R17" s="55">
        <f>IF(Auswertung!$O$8=VORLAGE!R17,1,0)</f>
        <v>0</v>
      </c>
      <c r="S17" s="55">
        <f>IF(Auswertung!$P$8=VORLAGE!S17,1,0)</f>
        <v>1</v>
      </c>
      <c r="T17" s="55">
        <f>IF(Auswertung!$Q$8=VORLAGE!T17,1,0)</f>
        <v>0</v>
      </c>
      <c r="U17" s="55">
        <f>IF(Auswertung!$R$8=VORLAGE!U17,1,0)</f>
        <v>1</v>
      </c>
      <c r="V17" s="55">
        <f>IF(Auswertung!$S$8=VORLAGE!V17,1,0)</f>
        <v>0</v>
      </c>
      <c r="W17" s="55">
        <f>IF(Auswertung!$T$8=VORLAGE!W17,1,0)</f>
        <v>1</v>
      </c>
      <c r="X17" s="55">
        <f>IF(Auswertung!$U$8=VORLAGE!X17,1,0)</f>
        <v>1</v>
      </c>
      <c r="Y17" s="55">
        <f>IF(Auswertung!$V$8=VORLAGE!Y17,1,0)</f>
        <v>1</v>
      </c>
      <c r="Z17" s="55">
        <f>IF(Auswertung!$W$8=VORLAGE!Z17,1,0)</f>
        <v>0</v>
      </c>
      <c r="AA17" s="55">
        <f>IF(Auswertung!$X$8=VORLAGE!AA17,1,0)</f>
        <v>0</v>
      </c>
      <c r="AB17" s="55">
        <f>IF(Auswertung!$Y$8=VORLAGE!AB17,1,0)</f>
        <v>1</v>
      </c>
      <c r="AC17" s="55">
        <f>IF(Auswertung!$Z$8=VORLAGE!AC17,1,0)</f>
        <v>1</v>
      </c>
      <c r="AE17" s="49">
        <f t="shared" si="0"/>
        <v>12</v>
      </c>
      <c r="AF17" s="49">
        <f t="shared" si="1"/>
        <v>22</v>
      </c>
      <c r="AG17" s="49" t="str">
        <f>IF(Auswertung!$AB$9=TRUE(),"",AE17/AF17*100)</f>
        <v/>
      </c>
      <c r="AH17" s="45"/>
      <c r="AI17" s="57">
        <v>100</v>
      </c>
      <c r="AJ17" s="58"/>
      <c r="AK17" s="58"/>
      <c r="AN17" s="64" t="s">
        <v>81</v>
      </c>
      <c r="AO17" s="63" t="s">
        <v>93</v>
      </c>
      <c r="AP17" s="63"/>
      <c r="AR17" s="46">
        <v>100</v>
      </c>
      <c r="AS17" s="46">
        <v>75</v>
      </c>
      <c r="AT17" s="46">
        <v>50</v>
      </c>
      <c r="AU17" s="46">
        <v>25</v>
      </c>
    </row>
    <row r="18" spans="1:47" s="46" customFormat="1" ht="20.100000000000001" customHeight="1" x14ac:dyDescent="0.2">
      <c r="A18" s="39" t="str">
        <f>DATEN!D11</f>
        <v>I10</v>
      </c>
      <c r="B18" s="52" t="str">
        <f>DATEN!C11</f>
        <v>Betriebsbesichtigungen, Workshops im Unternehmen</v>
      </c>
      <c r="C18" s="50" t="str">
        <f>IF('HSM-Instrumente'!E16="","",'HSM-Instrumente'!E16)</f>
        <v/>
      </c>
      <c r="D18" s="50" t="str">
        <f>IF('HSM-Instrumente'!G16="","",'HSM-Instrumente'!G16)</f>
        <v/>
      </c>
      <c r="E18" s="50" t="str">
        <f>IF('HSM-Instrumente'!I16="","",'HSM-Instrumente'!I16)</f>
        <v/>
      </c>
      <c r="F18" s="45" t="str">
        <f t="shared" si="2"/>
        <v/>
      </c>
      <c r="G18" s="55">
        <f>IF(Auswertung!$D$8=VORLAGE!G18,1,0)</f>
        <v>0</v>
      </c>
      <c r="H18" s="55">
        <f>IF(Auswertung!$E$8=VORLAGE!H18,1,0)</f>
        <v>1</v>
      </c>
      <c r="I18" s="55">
        <f>IF(Auswertung!$F$8=VORLAGE!I18,1,0)</f>
        <v>0</v>
      </c>
      <c r="J18" s="55">
        <f>IF(Auswertung!$G$8=VORLAGE!J18,1,0)</f>
        <v>1</v>
      </c>
      <c r="K18" s="55">
        <f>IF(Auswertung!$H$8=VORLAGE!K18,1,0)</f>
        <v>0</v>
      </c>
      <c r="L18" s="55">
        <f>IF(Auswertung!$I$8=VORLAGE!L18,1,0)</f>
        <v>1</v>
      </c>
      <c r="M18" s="55">
        <f>IF(Auswertung!$J$8=VORLAGE!M18,1,0)</f>
        <v>1</v>
      </c>
      <c r="N18" s="55">
        <f>IF(Auswertung!$K$8=VORLAGE!N18,1,0)</f>
        <v>0</v>
      </c>
      <c r="O18" s="55">
        <f>IF(Auswertung!$L$8=VORLAGE!O18,1,0)</f>
        <v>0</v>
      </c>
      <c r="P18" s="55">
        <f>IF(Auswertung!$M$8=VORLAGE!P18,1,0)</f>
        <v>1</v>
      </c>
      <c r="Q18" s="54"/>
      <c r="R18" s="55">
        <f>IF(Auswertung!$O$8=VORLAGE!R18,1,0)</f>
        <v>0</v>
      </c>
      <c r="S18" s="55">
        <f>IF(Auswertung!$P$8=VORLAGE!S18,1,0)</f>
        <v>1</v>
      </c>
      <c r="T18" s="55">
        <f>IF(Auswertung!$Q$8=VORLAGE!T18,1,0)</f>
        <v>0</v>
      </c>
      <c r="U18" s="55">
        <f>IF(Auswertung!$R$8=VORLAGE!U18,1,0)</f>
        <v>1</v>
      </c>
      <c r="V18" s="55">
        <f>IF(Auswertung!$S$8=VORLAGE!V18,1,0)</f>
        <v>0</v>
      </c>
      <c r="W18" s="55">
        <f>IF(Auswertung!$T$8=VORLAGE!W18,1,0)</f>
        <v>1</v>
      </c>
      <c r="X18" s="55">
        <f>IF(Auswertung!$U$8=VORLAGE!X18,1,0)</f>
        <v>1</v>
      </c>
      <c r="Y18" s="55">
        <f>IF(Auswertung!$V$8=VORLAGE!Y18,1,0)</f>
        <v>1</v>
      </c>
      <c r="Z18" s="55">
        <f>IF(Auswertung!$W$8=VORLAGE!Z18,1,0)</f>
        <v>0</v>
      </c>
      <c r="AA18" s="55">
        <f>IF(Auswertung!$X$8=VORLAGE!AA18,1,0)</f>
        <v>1</v>
      </c>
      <c r="AB18" s="55">
        <f>IF(Auswertung!$Y$8=VORLAGE!AB18,1,0)</f>
        <v>1</v>
      </c>
      <c r="AC18" s="55">
        <f>IF(Auswertung!$Z$8=VORLAGE!AC18,1,0)</f>
        <v>1</v>
      </c>
      <c r="AE18" s="49">
        <f t="shared" si="0"/>
        <v>13</v>
      </c>
      <c r="AF18" s="49">
        <f t="shared" si="1"/>
        <v>22</v>
      </c>
      <c r="AG18" s="49" t="str">
        <f>IF(Auswertung!$AB$9=TRUE(),"",AE18/AF18*100)</f>
        <v/>
      </c>
      <c r="AH18" s="45"/>
      <c r="AI18" s="57">
        <v>100</v>
      </c>
      <c r="AJ18" s="58"/>
      <c r="AK18" s="58"/>
      <c r="AN18" s="65">
        <v>1</v>
      </c>
      <c r="AO18" s="49" t="s">
        <v>94</v>
      </c>
      <c r="AP18" s="63"/>
      <c r="AR18" s="46">
        <v>100</v>
      </c>
      <c r="AS18" s="46">
        <v>75</v>
      </c>
      <c r="AT18" s="46">
        <v>50</v>
      </c>
      <c r="AU18" s="46">
        <v>25</v>
      </c>
    </row>
    <row r="19" spans="1:47" s="46" customFormat="1" ht="20.100000000000001" customHeight="1" x14ac:dyDescent="0.2">
      <c r="A19" s="39" t="str">
        <f>DATEN!D12</f>
        <v>I11</v>
      </c>
      <c r="B19" s="52" t="str">
        <f>DATEN!C12</f>
        <v>Sponsoring (z.B. Wettbewerbe, Abschlusspreise, Events, etc.)</v>
      </c>
      <c r="C19" s="50" t="str">
        <f>IF('HSM-Instrumente'!E17="","",'HSM-Instrumente'!E17)</f>
        <v/>
      </c>
      <c r="D19" s="50" t="str">
        <f>IF('HSM-Instrumente'!G17="","",'HSM-Instrumente'!G17)</f>
        <v/>
      </c>
      <c r="E19" s="50" t="str">
        <f>IF('HSM-Instrumente'!I17="","",'HSM-Instrumente'!I17)</f>
        <v/>
      </c>
      <c r="F19" s="45" t="str">
        <f t="shared" si="2"/>
        <v/>
      </c>
      <c r="G19" s="55">
        <f>IF(Auswertung!$D$8=VORLAGE!G19,1,0)</f>
        <v>0</v>
      </c>
      <c r="H19" s="55">
        <f>IF(Auswertung!$E$8=VORLAGE!H19,1,0)</f>
        <v>1</v>
      </c>
      <c r="I19" s="55">
        <f>IF(Auswertung!$F$8=VORLAGE!I19,1,0)</f>
        <v>0</v>
      </c>
      <c r="J19" s="55">
        <f>IF(Auswertung!$G$8=VORLAGE!J19,1,0)</f>
        <v>1</v>
      </c>
      <c r="K19" s="55">
        <f>IF(Auswertung!$H$8=VORLAGE!K19,1,0)</f>
        <v>0</v>
      </c>
      <c r="L19" s="55">
        <f>IF(Auswertung!$I$8=VORLAGE!L19,1,0)</f>
        <v>1</v>
      </c>
      <c r="M19" s="55">
        <f>IF(Auswertung!$J$8=VORLAGE!M19,1,0)</f>
        <v>1</v>
      </c>
      <c r="N19" s="55">
        <f>IF(Auswertung!$K$8=VORLAGE!N19,1,0)</f>
        <v>0</v>
      </c>
      <c r="O19" s="55">
        <f>IF(Auswertung!$L$8=VORLAGE!O19,1,0)</f>
        <v>0</v>
      </c>
      <c r="P19" s="55">
        <f>IF(Auswertung!$M$8=VORLAGE!P19,1,0)</f>
        <v>1</v>
      </c>
      <c r="Q19" s="54"/>
      <c r="R19" s="55">
        <f>IF(Auswertung!$O$8=VORLAGE!R19,1,0)</f>
        <v>0</v>
      </c>
      <c r="S19" s="55">
        <f>IF(Auswertung!$P$8=VORLAGE!S19,1,0)</f>
        <v>0</v>
      </c>
      <c r="T19" s="55">
        <f>IF(Auswertung!$Q$8=VORLAGE!T19,1,0)</f>
        <v>0</v>
      </c>
      <c r="U19" s="55">
        <f>IF(Auswertung!$R$8=VORLAGE!U19,1,0)</f>
        <v>1</v>
      </c>
      <c r="V19" s="55">
        <f>IF(Auswertung!$S$8=VORLAGE!V19,1,0)</f>
        <v>0</v>
      </c>
      <c r="W19" s="55">
        <f>IF(Auswertung!$T$8=VORLAGE!W19,1,0)</f>
        <v>0</v>
      </c>
      <c r="X19" s="55">
        <f>IF(Auswertung!$U$8=VORLAGE!X19,1,0)</f>
        <v>0</v>
      </c>
      <c r="Y19" s="55">
        <f>IF(Auswertung!$V$8=VORLAGE!Y19,1,0)</f>
        <v>1</v>
      </c>
      <c r="Z19" s="55">
        <f>IF(Auswertung!$W$8=VORLAGE!Z19,1,0)</f>
        <v>0</v>
      </c>
      <c r="AA19" s="55">
        <f>IF(Auswertung!$X$8=VORLAGE!AA19,1,0)</f>
        <v>1</v>
      </c>
      <c r="AB19" s="55">
        <f>IF(Auswertung!$Y$8=VORLAGE!AB19,1,0)</f>
        <v>0</v>
      </c>
      <c r="AC19" s="55">
        <f>IF(Auswertung!$Z$8=VORLAGE!AC19,1,0)</f>
        <v>1</v>
      </c>
      <c r="AE19" s="49">
        <f t="shared" si="0"/>
        <v>9</v>
      </c>
      <c r="AF19" s="49">
        <f t="shared" si="1"/>
        <v>22</v>
      </c>
      <c r="AG19" s="49" t="str">
        <f>IF(Auswertung!$AB$9=TRUE(),"",AE19/AF19*100)</f>
        <v/>
      </c>
      <c r="AH19" s="45"/>
      <c r="AI19" s="57">
        <v>100</v>
      </c>
      <c r="AN19" s="65">
        <v>2</v>
      </c>
      <c r="AO19" s="49" t="s">
        <v>96</v>
      </c>
      <c r="AP19" s="63"/>
      <c r="AR19" s="46">
        <v>100</v>
      </c>
      <c r="AS19" s="46">
        <v>75</v>
      </c>
      <c r="AT19" s="46">
        <v>50</v>
      </c>
      <c r="AU19" s="46">
        <v>25</v>
      </c>
    </row>
    <row r="20" spans="1:47" s="46" customFormat="1" ht="20.100000000000001" customHeight="1" x14ac:dyDescent="0.2">
      <c r="A20" s="39" t="str">
        <f>DATEN!D13</f>
        <v>I12</v>
      </c>
      <c r="B20" s="52" t="str">
        <f>DATEN!C13</f>
        <v>Beteiligung an F&amp;E-Projekten (Zusammenarbeit mit Hochschulen)</v>
      </c>
      <c r="C20" s="50" t="str">
        <f>IF('HSM-Instrumente'!E18="","",'HSM-Instrumente'!E18)</f>
        <v/>
      </c>
      <c r="D20" s="50" t="str">
        <f>IF('HSM-Instrumente'!G18="","",'HSM-Instrumente'!G18)</f>
        <v/>
      </c>
      <c r="E20" s="50" t="str">
        <f>IF('HSM-Instrumente'!I18="","",'HSM-Instrumente'!I18)</f>
        <v/>
      </c>
      <c r="F20" s="45" t="str">
        <f t="shared" si="2"/>
        <v/>
      </c>
      <c r="G20" s="55">
        <f>IF(Auswertung!$D$8=VORLAGE!G20,1,0)</f>
        <v>1</v>
      </c>
      <c r="H20" s="55">
        <f>IF(Auswertung!$E$8=VORLAGE!H20,1,0)</f>
        <v>0</v>
      </c>
      <c r="I20" s="55">
        <f>IF(Auswertung!$F$8=VORLAGE!I20,1,0)</f>
        <v>1</v>
      </c>
      <c r="J20" s="55">
        <f>IF(Auswertung!$G$8=VORLAGE!J20,1,0)</f>
        <v>0</v>
      </c>
      <c r="K20" s="55">
        <f>IF(Auswertung!$H$8=VORLAGE!K20,1,0)</f>
        <v>1</v>
      </c>
      <c r="L20" s="55">
        <f>IF(Auswertung!$I$8=VORLAGE!L20,1,0)</f>
        <v>0</v>
      </c>
      <c r="M20" s="55">
        <f>IF(Auswertung!$J$8=VORLAGE!M20,1,0)</f>
        <v>1</v>
      </c>
      <c r="N20" s="55">
        <f>IF(Auswertung!$K$8=VORLAGE!N20,1,0)</f>
        <v>0</v>
      </c>
      <c r="O20" s="55">
        <f>IF(Auswertung!$L$8=VORLAGE!O20,1,0)</f>
        <v>0</v>
      </c>
      <c r="P20" s="55">
        <f>IF(Auswertung!$M$8=VORLAGE!P20,1,0)</f>
        <v>1</v>
      </c>
      <c r="Q20" s="54"/>
      <c r="R20" s="55">
        <f>IF(Auswertung!$O$8=VORLAGE!R20,1,0)</f>
        <v>0</v>
      </c>
      <c r="S20" s="55">
        <f>IF(Auswertung!$P$8=VORLAGE!S20,1,0)</f>
        <v>1</v>
      </c>
      <c r="T20" s="55">
        <f>IF(Auswertung!$Q$8=VORLAGE!T20,1,0)</f>
        <v>0</v>
      </c>
      <c r="U20" s="55">
        <f>IF(Auswertung!$R$8=VORLAGE!U20,1,0)</f>
        <v>0</v>
      </c>
      <c r="V20" s="55">
        <f>IF(Auswertung!$S$8=VORLAGE!V20,1,0)</f>
        <v>0</v>
      </c>
      <c r="W20" s="55">
        <f>IF(Auswertung!$T$8=VORLAGE!W20,1,0)</f>
        <v>1</v>
      </c>
      <c r="X20" s="55">
        <f>IF(Auswertung!$U$8=VORLAGE!X20,1,0)</f>
        <v>1</v>
      </c>
      <c r="Y20" s="55">
        <f>IF(Auswertung!$V$8=VORLAGE!Y20,1,0)</f>
        <v>1</v>
      </c>
      <c r="Z20" s="55">
        <f>IF(Auswertung!$W$8=VORLAGE!Z20,1,0)</f>
        <v>0</v>
      </c>
      <c r="AA20" s="55">
        <f>IF(Auswertung!$X$8=VORLAGE!AA20,1,0)</f>
        <v>1</v>
      </c>
      <c r="AB20" s="55">
        <f>IF(Auswertung!$Y$8=VORLAGE!AB20,1,0)</f>
        <v>1</v>
      </c>
      <c r="AC20" s="55">
        <f>IF(Auswertung!$Z$8=VORLAGE!AC20,1,0)</f>
        <v>1</v>
      </c>
      <c r="AE20" s="49">
        <f t="shared" si="0"/>
        <v>12</v>
      </c>
      <c r="AF20" s="49">
        <f t="shared" si="1"/>
        <v>22</v>
      </c>
      <c r="AG20" s="49" t="str">
        <f>IF(Auswertung!$AB$9=TRUE(),"",AE20/AF20*100)</f>
        <v/>
      </c>
      <c r="AH20" s="45"/>
      <c r="AI20" s="57">
        <v>100</v>
      </c>
      <c r="AN20" s="65">
        <v>3</v>
      </c>
      <c r="AO20" s="49" t="s">
        <v>95</v>
      </c>
      <c r="AP20" s="63"/>
      <c r="AR20" s="46">
        <v>100</v>
      </c>
      <c r="AS20" s="46">
        <v>75</v>
      </c>
      <c r="AT20" s="46">
        <v>50</v>
      </c>
      <c r="AU20" s="46">
        <v>25</v>
      </c>
    </row>
    <row r="21" spans="1:47" s="46" customFormat="1" ht="20.100000000000001" customHeight="1" x14ac:dyDescent="0.2">
      <c r="A21" s="39" t="str">
        <f>DATEN!D14</f>
        <v>I13</v>
      </c>
      <c r="B21" s="52" t="str">
        <f>DATEN!C14</f>
        <v>Vergabe von Bachelor-, Master- und Projektarbeiten</v>
      </c>
      <c r="C21" s="50" t="str">
        <f>IF('HSM-Instrumente'!E19="","",'HSM-Instrumente'!E19)</f>
        <v/>
      </c>
      <c r="D21" s="50" t="str">
        <f>IF('HSM-Instrumente'!G19="","",'HSM-Instrumente'!G19)</f>
        <v/>
      </c>
      <c r="E21" s="50" t="str">
        <f>IF('HSM-Instrumente'!I19="","",'HSM-Instrumente'!I19)</f>
        <v/>
      </c>
      <c r="F21" s="45" t="str">
        <f t="shared" si="2"/>
        <v/>
      </c>
      <c r="G21" s="55">
        <f>IF(Auswertung!$D$8=VORLAGE!G21,1,0)</f>
        <v>1</v>
      </c>
      <c r="H21" s="55">
        <f>IF(Auswertung!$E$8=VORLAGE!H21,1,0)</f>
        <v>0</v>
      </c>
      <c r="I21" s="55">
        <f>IF(Auswertung!$F$8=VORLAGE!I21,1,0)</f>
        <v>0</v>
      </c>
      <c r="J21" s="55">
        <f>IF(Auswertung!$G$8=VORLAGE!J21,1,0)</f>
        <v>1</v>
      </c>
      <c r="K21" s="55">
        <f>IF(Auswertung!$H$8=VORLAGE!K21,1,0)</f>
        <v>0</v>
      </c>
      <c r="L21" s="55">
        <f>IF(Auswertung!$I$8=VORLAGE!L21,1,0)</f>
        <v>1</v>
      </c>
      <c r="M21" s="55">
        <f>IF(Auswertung!$J$8=VORLAGE!M21,1,0)</f>
        <v>1</v>
      </c>
      <c r="N21" s="55">
        <f>IF(Auswertung!$K$8=VORLAGE!N21,1,0)</f>
        <v>0</v>
      </c>
      <c r="O21" s="55">
        <f>IF(Auswertung!$L$8=VORLAGE!O21,1,0)</f>
        <v>0</v>
      </c>
      <c r="P21" s="55">
        <f>IF(Auswertung!$M$8=VORLAGE!P21,1,0)</f>
        <v>1</v>
      </c>
      <c r="Q21" s="54"/>
      <c r="R21" s="55">
        <f>IF(Auswertung!$O$8=VORLAGE!R21,1,0)</f>
        <v>0</v>
      </c>
      <c r="S21" s="55">
        <f>IF(Auswertung!$P$8=VORLAGE!S21,1,0)</f>
        <v>1</v>
      </c>
      <c r="T21" s="55">
        <f>IF(Auswertung!$Q$8=VORLAGE!T21,1,0)</f>
        <v>0</v>
      </c>
      <c r="U21" s="55">
        <f>IF(Auswertung!$R$8=VORLAGE!U21,1,0)</f>
        <v>0</v>
      </c>
      <c r="V21" s="55">
        <f>IF(Auswertung!$S$8=VORLAGE!V21,1,0)</f>
        <v>0</v>
      </c>
      <c r="W21" s="55">
        <f>IF(Auswertung!$T$8=VORLAGE!W21,1,0)</f>
        <v>1</v>
      </c>
      <c r="X21" s="55">
        <f>IF(Auswertung!$U$8=VORLAGE!X21,1,0)</f>
        <v>1</v>
      </c>
      <c r="Y21" s="55">
        <f>IF(Auswertung!$V$8=VORLAGE!Y21,1,0)</f>
        <v>1</v>
      </c>
      <c r="Z21" s="55">
        <f>IF(Auswertung!$W$8=VORLAGE!Z21,1,0)</f>
        <v>0</v>
      </c>
      <c r="AA21" s="55">
        <f>IF(Auswertung!$X$8=VORLAGE!AA21,1,0)</f>
        <v>0</v>
      </c>
      <c r="AB21" s="55">
        <f>IF(Auswertung!$Y$8=VORLAGE!AB21,1,0)</f>
        <v>1</v>
      </c>
      <c r="AC21" s="55">
        <f>IF(Auswertung!$Z$8=VORLAGE!AC21,1,0)</f>
        <v>1</v>
      </c>
      <c r="AE21" s="49">
        <f t="shared" si="0"/>
        <v>11</v>
      </c>
      <c r="AF21" s="49">
        <f t="shared" si="1"/>
        <v>22</v>
      </c>
      <c r="AG21" s="49" t="str">
        <f>IF(Auswertung!$AB$9=TRUE(),"",AE21/AF21*100)</f>
        <v/>
      </c>
      <c r="AH21" s="45"/>
      <c r="AI21" s="57">
        <v>100</v>
      </c>
      <c r="AN21" s="63"/>
      <c r="AO21" s="63"/>
      <c r="AP21" s="63"/>
      <c r="AR21" s="46">
        <v>100</v>
      </c>
      <c r="AS21" s="46">
        <v>75</v>
      </c>
      <c r="AT21" s="46">
        <v>50</v>
      </c>
      <c r="AU21" s="46">
        <v>25</v>
      </c>
    </row>
    <row r="22" spans="1:47" s="46" customFormat="1" ht="20.100000000000001" customHeight="1" x14ac:dyDescent="0.2">
      <c r="A22" s="39" t="str">
        <f>DATEN!D15</f>
        <v>I14</v>
      </c>
      <c r="B22" s="52" t="str">
        <f>DATEN!C15</f>
        <v>Unternehmenspublikationen (Print, z.B. Broschüren, Flyer)</v>
      </c>
      <c r="C22" s="50" t="str">
        <f>IF('HSM-Instrumente'!E20="","",'HSM-Instrumente'!E20)</f>
        <v/>
      </c>
      <c r="D22" s="50" t="str">
        <f>IF('HSM-Instrumente'!G20="","",'HSM-Instrumente'!G20)</f>
        <v/>
      </c>
      <c r="E22" s="50" t="str">
        <f>IF('HSM-Instrumente'!I20="","",'HSM-Instrumente'!I20)</f>
        <v/>
      </c>
      <c r="F22" s="45" t="str">
        <f t="shared" si="2"/>
        <v/>
      </c>
      <c r="G22" s="55">
        <f>IF(Auswertung!$D$8=VORLAGE!G22,1,0)</f>
        <v>0</v>
      </c>
      <c r="H22" s="55">
        <f>IF(Auswertung!$E$8=VORLAGE!H22,1,0)</f>
        <v>1</v>
      </c>
      <c r="I22" s="55">
        <f>IF(Auswertung!$F$8=VORLAGE!I22,1,0)</f>
        <v>0</v>
      </c>
      <c r="J22" s="55">
        <f>IF(Auswertung!$G$8=VORLAGE!J22,1,0)</f>
        <v>1</v>
      </c>
      <c r="K22" s="55">
        <f>IF(Auswertung!$H$8=VORLAGE!K22,1,0)</f>
        <v>0</v>
      </c>
      <c r="L22" s="55">
        <f>IF(Auswertung!$I$8=VORLAGE!L22,1,0)</f>
        <v>1</v>
      </c>
      <c r="M22" s="55">
        <f>IF(Auswertung!$J$8=VORLAGE!M22,1,0)</f>
        <v>1</v>
      </c>
      <c r="N22" s="55">
        <f>IF(Auswertung!$K$8=VORLAGE!N22,1,0)</f>
        <v>0</v>
      </c>
      <c r="O22" s="55">
        <f>IF(Auswertung!$L$8=VORLAGE!O22,1,0)</f>
        <v>0</v>
      </c>
      <c r="P22" s="55">
        <f>IF(Auswertung!$M$8=VORLAGE!P22,1,0)</f>
        <v>1</v>
      </c>
      <c r="R22" s="55">
        <f>IF(Auswertung!$O$8=VORLAGE!R22,1,0)</f>
        <v>1</v>
      </c>
      <c r="S22" s="55">
        <f>IF(Auswertung!$P$8=VORLAGE!S22,1,0)</f>
        <v>0</v>
      </c>
      <c r="T22" s="55">
        <f>IF(Auswertung!$Q$8=VORLAGE!T22,1,0)</f>
        <v>0</v>
      </c>
      <c r="U22" s="55">
        <f>IF(Auswertung!$R$8=VORLAGE!U22,1,0)</f>
        <v>0</v>
      </c>
      <c r="V22" s="55">
        <f>IF(Auswertung!$S$8=VORLAGE!V22,1,0)</f>
        <v>0</v>
      </c>
      <c r="W22" s="55">
        <f>IF(Auswertung!$T$8=VORLAGE!W22,1,0)</f>
        <v>0</v>
      </c>
      <c r="X22" s="55">
        <f>IF(Auswertung!$U$8=VORLAGE!X22,1,0)</f>
        <v>0</v>
      </c>
      <c r="Y22" s="55">
        <f>IF(Auswertung!$V$8=VORLAGE!Y22,1,0)</f>
        <v>1</v>
      </c>
      <c r="Z22" s="55">
        <f>IF(Auswertung!$W$8=VORLAGE!Z22,1,0)</f>
        <v>0</v>
      </c>
      <c r="AA22" s="55">
        <f>IF(Auswertung!$X$8=VORLAGE!AA22,1,0)</f>
        <v>1</v>
      </c>
      <c r="AB22" s="55">
        <f>IF(Auswertung!$Y$8=VORLAGE!AB22,1,0)</f>
        <v>0</v>
      </c>
      <c r="AC22" s="55">
        <f>IF(Auswertung!$Z$8=VORLAGE!AC22,1,0)</f>
        <v>1</v>
      </c>
      <c r="AE22" s="49">
        <f t="shared" si="0"/>
        <v>9</v>
      </c>
      <c r="AF22" s="49">
        <f t="shared" si="1"/>
        <v>22</v>
      </c>
      <c r="AG22" s="49" t="str">
        <f>IF(Auswertung!$AB$9=TRUE(),"",AE22/AF22*100)</f>
        <v/>
      </c>
      <c r="AH22" s="45"/>
      <c r="AI22" s="57">
        <v>100</v>
      </c>
      <c r="AN22" s="63"/>
      <c r="AO22" s="63"/>
      <c r="AP22" s="63"/>
      <c r="AR22" s="46">
        <v>100</v>
      </c>
      <c r="AS22" s="46">
        <v>75</v>
      </c>
      <c r="AT22" s="46">
        <v>50</v>
      </c>
      <c r="AU22" s="46">
        <v>25</v>
      </c>
    </row>
    <row r="23" spans="1:47" s="46" customFormat="1" ht="20.100000000000001" customHeight="1" x14ac:dyDescent="0.2">
      <c r="A23" s="39" t="str">
        <f>DATEN!D16</f>
        <v>I15</v>
      </c>
      <c r="B23" s="52" t="str">
        <f>DATEN!C16</f>
        <v>Webauftritt / Firmenwebsite</v>
      </c>
      <c r="C23" s="50" t="str">
        <f>IF('HSM-Instrumente'!E21="","",'HSM-Instrumente'!E21)</f>
        <v/>
      </c>
      <c r="D23" s="50" t="str">
        <f>IF('HSM-Instrumente'!G21="","",'HSM-Instrumente'!G21)</f>
        <v/>
      </c>
      <c r="E23" s="50" t="str">
        <f>IF('HSM-Instrumente'!I21="","",'HSM-Instrumente'!I21)</f>
        <v/>
      </c>
      <c r="F23" s="45" t="str">
        <f t="shared" si="2"/>
        <v/>
      </c>
      <c r="G23" s="55">
        <f>IF(Auswertung!$D$8=VORLAGE!G23,1,0)</f>
        <v>1</v>
      </c>
      <c r="H23" s="55">
        <f>IF(Auswertung!$E$8=VORLAGE!H23,1,0)</f>
        <v>0</v>
      </c>
      <c r="I23" s="55">
        <f>IF(Auswertung!$F$8=VORLAGE!I23,1,0)</f>
        <v>0</v>
      </c>
      <c r="J23" s="55">
        <f>IF(Auswertung!$G$8=VORLAGE!J23,1,0)</f>
        <v>1</v>
      </c>
      <c r="K23" s="55">
        <f>IF(Auswertung!$H$8=VORLAGE!K23,1,0)</f>
        <v>0</v>
      </c>
      <c r="L23" s="55">
        <f>IF(Auswertung!$I$8=VORLAGE!L23,1,0)</f>
        <v>1</v>
      </c>
      <c r="M23" s="55">
        <f>IF(Auswertung!$J$8=VORLAGE!M23,1,0)</f>
        <v>0</v>
      </c>
      <c r="N23" s="55">
        <f>IF(Auswertung!$K$8=VORLAGE!N23,1,0)</f>
        <v>1</v>
      </c>
      <c r="O23" s="55">
        <f>IF(Auswertung!$L$8=VORLAGE!O23,1,0)</f>
        <v>0</v>
      </c>
      <c r="P23" s="55">
        <f>IF(Auswertung!$M$8=VORLAGE!P23,1,0)</f>
        <v>1</v>
      </c>
      <c r="R23" s="55">
        <f>IF(Auswertung!$O$8=VORLAGE!R23,1,0)</f>
        <v>0</v>
      </c>
      <c r="S23" s="55">
        <f>IF(Auswertung!$P$8=VORLAGE!S23,1,0)</f>
        <v>0</v>
      </c>
      <c r="T23" s="55">
        <f>IF(Auswertung!$Q$8=VORLAGE!T23,1,0)</f>
        <v>0</v>
      </c>
      <c r="U23" s="55">
        <f>IF(Auswertung!$R$8=VORLAGE!U23,1,0)</f>
        <v>0</v>
      </c>
      <c r="V23" s="55">
        <f>IF(Auswertung!$S$8=VORLAGE!V23,1,0)</f>
        <v>0</v>
      </c>
      <c r="W23" s="55">
        <f>IF(Auswertung!$T$8=VORLAGE!W23,1,0)</f>
        <v>0</v>
      </c>
      <c r="X23" s="55">
        <f>IF(Auswertung!$U$8=VORLAGE!X23,1,0)</f>
        <v>0</v>
      </c>
      <c r="Y23" s="55">
        <f>IF(Auswertung!$V$8=VORLAGE!Y23,1,0)</f>
        <v>0</v>
      </c>
      <c r="Z23" s="55">
        <f>IF(Auswertung!$W$8=VORLAGE!Z23,1,0)</f>
        <v>1</v>
      </c>
      <c r="AA23" s="55">
        <f>IF(Auswertung!$X$8=VORLAGE!AA23,1,0)</f>
        <v>0</v>
      </c>
      <c r="AB23" s="55">
        <f>IF(Auswertung!$Y$8=VORLAGE!AB23,1,0)</f>
        <v>0</v>
      </c>
      <c r="AC23" s="55">
        <f>IF(Auswertung!$Z$8=VORLAGE!AC23,1,0)</f>
        <v>1</v>
      </c>
      <c r="AE23" s="49">
        <f t="shared" si="0"/>
        <v>7</v>
      </c>
      <c r="AF23" s="49">
        <f t="shared" si="1"/>
        <v>22</v>
      </c>
      <c r="AG23" s="49" t="str">
        <f>IF(Auswertung!$AB$9=TRUE(),"",AE23/AF23*100)</f>
        <v/>
      </c>
      <c r="AH23" s="45"/>
      <c r="AI23" s="57">
        <v>100</v>
      </c>
      <c r="AR23" s="46">
        <v>100</v>
      </c>
      <c r="AS23" s="46">
        <v>75</v>
      </c>
      <c r="AT23" s="46">
        <v>50</v>
      </c>
      <c r="AU23" s="46">
        <v>25</v>
      </c>
    </row>
    <row r="24" spans="1:47" s="46" customFormat="1" ht="20.100000000000001" customHeight="1" x14ac:dyDescent="0.2">
      <c r="A24" s="39" t="str">
        <f>DATEN!D17</f>
        <v>I16</v>
      </c>
      <c r="B24" s="52" t="str">
        <f>DATEN!C17</f>
        <v>Social Media (Facebook, Twitter, etc.)</v>
      </c>
      <c r="C24" s="50" t="str">
        <f>IF('HSM-Instrumente'!E22="","",'HSM-Instrumente'!E22)</f>
        <v/>
      </c>
      <c r="D24" s="50" t="str">
        <f>IF('HSM-Instrumente'!G22="","",'HSM-Instrumente'!G22)</f>
        <v/>
      </c>
      <c r="E24" s="50" t="str">
        <f>IF('HSM-Instrumente'!I22="","",'HSM-Instrumente'!I22)</f>
        <v/>
      </c>
      <c r="F24" s="45" t="str">
        <f t="shared" si="2"/>
        <v/>
      </c>
      <c r="G24" s="55">
        <f>IF(Auswertung!$D$8=VORLAGE!G24,1,0)</f>
        <v>0</v>
      </c>
      <c r="H24" s="55">
        <f>IF(Auswertung!$E$8=VORLAGE!H24,1,0)</f>
        <v>1</v>
      </c>
      <c r="I24" s="55">
        <f>IF(Auswertung!$F$8=VORLAGE!I24,1,0)</f>
        <v>0</v>
      </c>
      <c r="J24" s="55">
        <f>IF(Auswertung!$G$8=VORLAGE!J24,1,0)</f>
        <v>1</v>
      </c>
      <c r="K24" s="55">
        <f>IF(Auswertung!$H$8=VORLAGE!K24,1,0)</f>
        <v>1</v>
      </c>
      <c r="L24" s="55">
        <f>IF(Auswertung!$I$8=VORLAGE!L24,1,0)</f>
        <v>0</v>
      </c>
      <c r="M24" s="55">
        <f>IF(Auswertung!$J$8=VORLAGE!M24,1,0)</f>
        <v>0</v>
      </c>
      <c r="N24" s="55">
        <f>IF(Auswertung!$K$8=VORLAGE!N24,1,0)</f>
        <v>1</v>
      </c>
      <c r="O24" s="55">
        <f>IF(Auswertung!$L$8=VORLAGE!O24,1,0)</f>
        <v>0</v>
      </c>
      <c r="P24" s="55">
        <f>IF(Auswertung!$M$8=VORLAGE!P24,1,0)</f>
        <v>1</v>
      </c>
      <c r="R24" s="55">
        <f>IF(Auswertung!$O$8=VORLAGE!R24,1,0)</f>
        <v>0</v>
      </c>
      <c r="S24" s="55">
        <f>IF(Auswertung!$P$8=VORLAGE!S24,1,0)</f>
        <v>0</v>
      </c>
      <c r="T24" s="55">
        <f>IF(Auswertung!$Q$8=VORLAGE!T24,1,0)</f>
        <v>1</v>
      </c>
      <c r="U24" s="55">
        <f>IF(Auswertung!$R$8=VORLAGE!U24,1,0)</f>
        <v>0</v>
      </c>
      <c r="V24" s="55">
        <f>IF(Auswertung!$S$8=VORLAGE!V24,1,0)</f>
        <v>0</v>
      </c>
      <c r="W24" s="55">
        <f>IF(Auswertung!$T$8=VORLAGE!W24,1,0)</f>
        <v>0</v>
      </c>
      <c r="X24" s="55">
        <f>IF(Auswertung!$U$8=VORLAGE!X24,1,0)</f>
        <v>0</v>
      </c>
      <c r="Y24" s="55">
        <f>IF(Auswertung!$V$8=VORLAGE!Y24,1,0)</f>
        <v>0</v>
      </c>
      <c r="Z24" s="55">
        <f>IF(Auswertung!$W$8=VORLAGE!Z24,1,0)</f>
        <v>0</v>
      </c>
      <c r="AA24" s="55">
        <f>IF(Auswertung!$X$8=VORLAGE!AA24,1,0)</f>
        <v>0</v>
      </c>
      <c r="AB24" s="55">
        <f>IF(Auswertung!$Y$8=VORLAGE!AB24,1,0)</f>
        <v>1</v>
      </c>
      <c r="AC24" s="55">
        <f>IF(Auswertung!$Z$8=VORLAGE!AC24,1,0)</f>
        <v>1</v>
      </c>
      <c r="AE24" s="49">
        <f t="shared" si="0"/>
        <v>8</v>
      </c>
      <c r="AF24" s="49">
        <f t="shared" si="1"/>
        <v>22</v>
      </c>
      <c r="AG24" s="49" t="str">
        <f>IF(Auswertung!$AB$9=TRUE(),"",AE24/AF24*100)</f>
        <v/>
      </c>
      <c r="AH24" s="45"/>
      <c r="AI24" s="57">
        <v>100</v>
      </c>
      <c r="AR24" s="46">
        <v>100</v>
      </c>
      <c r="AS24" s="46">
        <v>75</v>
      </c>
      <c r="AT24" s="46">
        <v>50</v>
      </c>
      <c r="AU24" s="46">
        <v>25</v>
      </c>
    </row>
    <row r="25" spans="1:47" s="46" customFormat="1" ht="20.100000000000001" customHeight="1" x14ac:dyDescent="0.2">
      <c r="A25" s="39" t="str">
        <f>DATEN!D18</f>
        <v>I17</v>
      </c>
      <c r="B25" s="52" t="str">
        <f>DATEN!C18</f>
        <v>Studentenrabatte, Goodies</v>
      </c>
      <c r="C25" s="50" t="str">
        <f>IF('HSM-Instrumente'!E23="","",'HSM-Instrumente'!E23)</f>
        <v/>
      </c>
      <c r="D25" s="50" t="str">
        <f>IF('HSM-Instrumente'!G23="","",'HSM-Instrumente'!G23)</f>
        <v/>
      </c>
      <c r="E25" s="50" t="str">
        <f>IF('HSM-Instrumente'!I23="","",'HSM-Instrumente'!I23)</f>
        <v/>
      </c>
      <c r="F25" s="45" t="str">
        <f t="shared" si="2"/>
        <v/>
      </c>
      <c r="G25" s="55">
        <f>IF(Auswertung!$D$8=VORLAGE!G25,1,0)</f>
        <v>0</v>
      </c>
      <c r="H25" s="55">
        <f>IF(Auswertung!$E$8=VORLAGE!H25,1,0)</f>
        <v>1</v>
      </c>
      <c r="I25" s="55">
        <f>IF(Auswertung!$F$8=VORLAGE!I25,1,0)</f>
        <v>1</v>
      </c>
      <c r="J25" s="55">
        <f>IF(Auswertung!$G$8=VORLAGE!J25,1,0)</f>
        <v>0</v>
      </c>
      <c r="K25" s="55">
        <f>IF(Auswertung!$H$8=VORLAGE!K25,1,0)</f>
        <v>1</v>
      </c>
      <c r="L25" s="55">
        <f>IF(Auswertung!$I$8=VORLAGE!L25,1,0)</f>
        <v>0</v>
      </c>
      <c r="M25" s="55">
        <f>IF(Auswertung!$J$8=VORLAGE!M25,1,0)</f>
        <v>0</v>
      </c>
      <c r="N25" s="55">
        <f>IF(Auswertung!$K$8=VORLAGE!N25,1,0)</f>
        <v>1</v>
      </c>
      <c r="O25" s="55">
        <f>IF(Auswertung!$L$8=VORLAGE!O25,1,0)</f>
        <v>1</v>
      </c>
      <c r="P25" s="55">
        <f>IF(Auswertung!$M$8=VORLAGE!P25,1,0)</f>
        <v>0</v>
      </c>
      <c r="R25" s="55">
        <f>IF(Auswertung!$O$8=VORLAGE!R25,1,0)</f>
        <v>1</v>
      </c>
      <c r="S25" s="55">
        <f>IF(Auswertung!$P$8=VORLAGE!S25,1,0)</f>
        <v>0</v>
      </c>
      <c r="T25" s="55">
        <f>IF(Auswertung!$Q$8=VORLAGE!T25,1,0)</f>
        <v>0</v>
      </c>
      <c r="U25" s="55">
        <f>IF(Auswertung!$R$8=VORLAGE!U25,1,0)</f>
        <v>0</v>
      </c>
      <c r="V25" s="55">
        <f>IF(Auswertung!$S$8=VORLAGE!V25,1,0)</f>
        <v>0</v>
      </c>
      <c r="W25" s="55">
        <f>IF(Auswertung!$T$8=VORLAGE!W25,1,0)</f>
        <v>1</v>
      </c>
      <c r="X25" s="55">
        <f>IF(Auswertung!$U$8=VORLAGE!X25,1,0)</f>
        <v>1</v>
      </c>
      <c r="Y25" s="55">
        <f>IF(Auswertung!$V$8=VORLAGE!Y25,1,0)</f>
        <v>1</v>
      </c>
      <c r="Z25" s="55">
        <f>IF(Auswertung!$W$8=VORLAGE!Z25,1,0)</f>
        <v>0</v>
      </c>
      <c r="AA25" s="55">
        <f>IF(Auswertung!$X$8=VORLAGE!AA25,1,0)</f>
        <v>1</v>
      </c>
      <c r="AB25" s="55">
        <f>IF(Auswertung!$Y$8=VORLAGE!AB25,1,0)</f>
        <v>0</v>
      </c>
      <c r="AC25" s="55">
        <f>IF(Auswertung!$Z$8=VORLAGE!AC25,1,0)</f>
        <v>1</v>
      </c>
      <c r="AE25" s="49">
        <f t="shared" si="0"/>
        <v>11</v>
      </c>
      <c r="AF25" s="49">
        <f t="shared" si="1"/>
        <v>22</v>
      </c>
      <c r="AG25" s="49" t="str">
        <f>IF(Auswertung!$AB$9=TRUE(),"",AE25/AF25*100)</f>
        <v/>
      </c>
      <c r="AH25" s="45"/>
      <c r="AI25" s="57">
        <v>100</v>
      </c>
      <c r="AR25" s="46">
        <v>100</v>
      </c>
      <c r="AS25" s="46">
        <v>75</v>
      </c>
      <c r="AT25" s="46">
        <v>50</v>
      </c>
      <c r="AU25" s="46">
        <v>25</v>
      </c>
    </row>
    <row r="26" spans="1:47" x14ac:dyDescent="0.2">
      <c r="AM26" s="46"/>
      <c r="AN26" s="46"/>
      <c r="AO26" s="46"/>
      <c r="AP26" s="46"/>
    </row>
    <row r="27" spans="1:47" x14ac:dyDescent="0.2">
      <c r="F27" s="34"/>
    </row>
  </sheetData>
  <sheetProtection password="D40C" sheet="1" objects="1" scenarios="1" selectLockedCells="1" selectUnlockedCells="1"/>
  <mergeCells count="22">
    <mergeCell ref="AA4:AC4"/>
    <mergeCell ref="R4:S4"/>
    <mergeCell ref="T4:U4"/>
    <mergeCell ref="V4:X4"/>
    <mergeCell ref="Y4:Z4"/>
    <mergeCell ref="G4:H4"/>
    <mergeCell ref="I4:J4"/>
    <mergeCell ref="K4:L4"/>
    <mergeCell ref="M4:N4"/>
    <mergeCell ref="O4:P4"/>
    <mergeCell ref="Y6:Z6"/>
    <mergeCell ref="AA6:AC6"/>
    <mergeCell ref="G5:P5"/>
    <mergeCell ref="R5:AC5"/>
    <mergeCell ref="G6:H6"/>
    <mergeCell ref="K6:L6"/>
    <mergeCell ref="M6:N6"/>
    <mergeCell ref="O6:P6"/>
    <mergeCell ref="R6:S6"/>
    <mergeCell ref="T6:U6"/>
    <mergeCell ref="V6:X6"/>
    <mergeCell ref="I6:J6"/>
  </mergeCells>
  <conditionalFormatting sqref="AH9">
    <cfRule type="expression" dxfId="67" priority="135">
      <formula>AND($AG$9&gt;25,$AG$9&lt;=50)</formula>
    </cfRule>
    <cfRule type="expression" dxfId="66" priority="136">
      <formula>AND($AG$9&gt;50,$AG$9&lt;=75)</formula>
    </cfRule>
    <cfRule type="expression" dxfId="65" priority="138">
      <formula>AND($AG$9&gt;=0,$AG$9&lt;=25)</formula>
    </cfRule>
    <cfRule type="expression" dxfId="64" priority="139">
      <formula>AND($AG$9&gt;75,$AG$9&lt;=100)</formula>
    </cfRule>
  </conditionalFormatting>
  <conditionalFormatting sqref="AH10">
    <cfRule type="expression" dxfId="63" priority="128">
      <formula>AND($AG$10&gt;25,$AG$10&lt;=50)</formula>
    </cfRule>
    <cfRule type="expression" dxfId="62" priority="129">
      <formula>AND($AG$10&gt;50,$AG$10&lt;=75)</formula>
    </cfRule>
    <cfRule type="expression" dxfId="61" priority="131">
      <formula>AND($AG$10&gt;=0,$AG$10&lt;=25)</formula>
    </cfRule>
    <cfRule type="expression" dxfId="60" priority="132">
      <formula>AND($AG$10&gt;75,$AG$10&lt;=100)</formula>
    </cfRule>
  </conditionalFormatting>
  <conditionalFormatting sqref="AH11">
    <cfRule type="expression" dxfId="59" priority="121">
      <formula>AND($AG$11&gt;25,$AG$11&lt;=50)</formula>
    </cfRule>
    <cfRule type="expression" dxfId="58" priority="122">
      <formula>AND($AG$11&gt;50,$AG$11&lt;=75)</formula>
    </cfRule>
    <cfRule type="expression" dxfId="57" priority="124">
      <formula>AND($AG$11&gt;=0,$AG$11&lt;=25)</formula>
    </cfRule>
    <cfRule type="expression" dxfId="56" priority="125">
      <formula>AND($AG$11&gt;75,$AG$11&lt;=100)</formula>
    </cfRule>
  </conditionalFormatting>
  <conditionalFormatting sqref="AH12">
    <cfRule type="expression" dxfId="55" priority="114">
      <formula>AND($AG$12&gt;25,$AG$12&lt;=50)</formula>
    </cfRule>
    <cfRule type="expression" dxfId="54" priority="115">
      <formula>AND($AG$12&gt;50,$AG$12&lt;=75)</formula>
    </cfRule>
    <cfRule type="expression" dxfId="53" priority="117">
      <formula>AND($AG$12&gt;=0,$AG$12&lt;=25)</formula>
    </cfRule>
    <cfRule type="expression" dxfId="52" priority="118">
      <formula>AND($AG$12&gt;75,$AG$12&lt;=100)</formula>
    </cfRule>
  </conditionalFormatting>
  <conditionalFormatting sqref="AH13">
    <cfRule type="expression" dxfId="51" priority="107">
      <formula>AND($AG$13&gt;25,$AG$13&lt;=50)</formula>
    </cfRule>
    <cfRule type="expression" dxfId="50" priority="108">
      <formula>AND($AG$13&gt;50,$AG$13&lt;=75)</formula>
    </cfRule>
    <cfRule type="expression" dxfId="49" priority="110">
      <formula>AND($AG$13&gt;=0,$AG$13&lt;=25)</formula>
    </cfRule>
    <cfRule type="expression" dxfId="48" priority="111">
      <formula>AND($AG$13&gt;75,$AG$13&lt;=100)</formula>
    </cfRule>
  </conditionalFormatting>
  <conditionalFormatting sqref="AH14">
    <cfRule type="expression" dxfId="47" priority="100">
      <formula>AND($AG$14&gt;25,$AG$14&lt;=50)</formula>
    </cfRule>
    <cfRule type="expression" dxfId="46" priority="101">
      <formula>AND($AG$14&gt;50,$AG$14&lt;=75)</formula>
    </cfRule>
    <cfRule type="expression" dxfId="45" priority="103">
      <formula>AND($AG$14&gt;=0,$AG$14&lt;=25)</formula>
    </cfRule>
    <cfRule type="expression" dxfId="44" priority="104">
      <formula>AND($AG$14&gt;75,$AG$14&lt;=100)</formula>
    </cfRule>
  </conditionalFormatting>
  <conditionalFormatting sqref="AH15">
    <cfRule type="expression" dxfId="43" priority="93">
      <formula>AND($AG$15&gt;25,$AG$15&lt;=50)</formula>
    </cfRule>
    <cfRule type="expression" dxfId="42" priority="94">
      <formula>AND($AG$15&gt;50,$AG$15&lt;=75)</formula>
    </cfRule>
    <cfRule type="expression" dxfId="41" priority="96">
      <formula>AND($AG$15&gt;=0,$AG$15&lt;=25)</formula>
    </cfRule>
    <cfRule type="expression" dxfId="40" priority="97">
      <formula>AND($AG$15&gt;75,$AG$15&lt;=100)</formula>
    </cfRule>
  </conditionalFormatting>
  <conditionalFormatting sqref="AH16">
    <cfRule type="expression" dxfId="39" priority="86">
      <formula>AND($AG$16&gt;25,$AG$16&lt;=50)</formula>
    </cfRule>
    <cfRule type="expression" dxfId="38" priority="87">
      <formula>AND($AG$16&gt;50,$AG$16&lt;=75)</formula>
    </cfRule>
    <cfRule type="expression" dxfId="37" priority="89">
      <formula>AND($AG$16&gt;=0,$AG$16&lt;=25)</formula>
    </cfRule>
    <cfRule type="expression" dxfId="36" priority="90">
      <formula>$AG$16=100=AND($AG$16&gt;75,$AG$16&lt;=100)</formula>
    </cfRule>
  </conditionalFormatting>
  <conditionalFormatting sqref="AH17">
    <cfRule type="expression" dxfId="35" priority="79">
      <formula>AND($AG$17&gt;25,$AG$17&lt;=50)</formula>
    </cfRule>
    <cfRule type="expression" dxfId="34" priority="80">
      <formula>AND($AG$17&gt;50,$AG$17&lt;=75)</formula>
    </cfRule>
    <cfRule type="expression" dxfId="33" priority="82">
      <formula>AND($AG$17&gt;=0,$AG$17&lt;=25)</formula>
    </cfRule>
    <cfRule type="expression" dxfId="32" priority="83">
      <formula>AND($AG$17&gt;75,$AG$17&lt;=100)</formula>
    </cfRule>
  </conditionalFormatting>
  <conditionalFormatting sqref="AH18">
    <cfRule type="expression" dxfId="31" priority="72">
      <formula>AND($AG$18&gt;25,$AG$18&lt;=50)</formula>
    </cfRule>
    <cfRule type="expression" dxfId="30" priority="73">
      <formula>AND($AG$18&gt;50,$AG$18&lt;=75)</formula>
    </cfRule>
    <cfRule type="expression" dxfId="29" priority="75">
      <formula>AND($AG$18&gt;=0,$AG$18&lt;=25)</formula>
    </cfRule>
    <cfRule type="expression" dxfId="28" priority="76">
      <formula>AND($AG$18&gt;75,$AG$18&lt;=100)</formula>
    </cfRule>
  </conditionalFormatting>
  <conditionalFormatting sqref="AH19">
    <cfRule type="expression" dxfId="27" priority="65">
      <formula>AND($AG$19&gt;25,$AG$19&lt;=50)</formula>
    </cfRule>
    <cfRule type="expression" dxfId="26" priority="66">
      <formula>AND($AG$19&gt;50,$AG$19&lt;=75)</formula>
    </cfRule>
    <cfRule type="expression" dxfId="25" priority="68">
      <formula>AND($AG$19&gt;=0,$AG$19&lt;=25)</formula>
    </cfRule>
    <cfRule type="expression" dxfId="24" priority="69">
      <formula>AND($AG$19&gt;75,$AG$19&lt;=100)</formula>
    </cfRule>
  </conditionalFormatting>
  <conditionalFormatting sqref="AH20">
    <cfRule type="expression" dxfId="23" priority="58">
      <formula>AND($AG$20&gt;25,$AG$20&lt;=50)</formula>
    </cfRule>
    <cfRule type="expression" dxfId="22" priority="59">
      <formula>AND($AG$20&gt;50,$AG$20&lt;=75)</formula>
    </cfRule>
    <cfRule type="expression" dxfId="21" priority="61">
      <formula>AND($AG$20&gt;=0,$AG$20&lt;=25)</formula>
    </cfRule>
    <cfRule type="expression" dxfId="20" priority="62">
      <formula>AND($AG$20&gt;75,$AG$20&lt;=100)</formula>
    </cfRule>
  </conditionalFormatting>
  <conditionalFormatting sqref="AH21">
    <cfRule type="expression" dxfId="19" priority="51">
      <formula>AND($AG$21&gt;25,$AG$21&lt;=50)</formula>
    </cfRule>
    <cfRule type="expression" dxfId="18" priority="52">
      <formula>AND($AG$21&gt;50,$AG$21&lt;=75)</formula>
    </cfRule>
    <cfRule type="expression" dxfId="17" priority="54">
      <formula>AND($AG$21&gt;=0,$AG$21&lt;=25)</formula>
    </cfRule>
    <cfRule type="expression" dxfId="16" priority="55">
      <formula>AND($AG$21&gt;75,$AG$21&lt;=100)</formula>
    </cfRule>
  </conditionalFormatting>
  <conditionalFormatting sqref="AH22">
    <cfRule type="expression" dxfId="15" priority="37">
      <formula>AND($AG$22&gt;25,$AG$22&lt;=50)</formula>
    </cfRule>
    <cfRule type="expression" dxfId="14" priority="38">
      <formula>AND($AG$22&gt;50,$AG$22&lt;=75)</formula>
    </cfRule>
    <cfRule type="expression" dxfId="13" priority="40">
      <formula>AND($AG$22&gt;=0,$AG$22&lt;=25)</formula>
    </cfRule>
    <cfRule type="expression" dxfId="12" priority="41">
      <formula>AND($AG$22&gt;75,$AG$22&lt;=100)</formula>
    </cfRule>
  </conditionalFormatting>
  <conditionalFormatting sqref="AH23">
    <cfRule type="expression" dxfId="11" priority="30">
      <formula>AND($AG$23&gt;25,$AG$23&lt;=50)</formula>
    </cfRule>
    <cfRule type="expression" dxfId="10" priority="31">
      <formula>AND($AG$23&gt;50,$AG$23&lt;=75)</formula>
    </cfRule>
    <cfRule type="expression" dxfId="9" priority="33">
      <formula>AND($AG$23&gt;=0,$AG$23&lt;=25)</formula>
    </cfRule>
    <cfRule type="expression" dxfId="8" priority="34">
      <formula>AND($AG$23&gt;75,$AG$23&lt;=100)</formula>
    </cfRule>
  </conditionalFormatting>
  <conditionalFormatting sqref="AH24">
    <cfRule type="expression" dxfId="7" priority="23">
      <formula>AND($AG$24&gt;25,$AG$24&lt;=50)</formula>
    </cfRule>
    <cfRule type="expression" dxfId="6" priority="24">
      <formula>AND($AG$24&gt;50,$AG$24&lt;=75)</formula>
    </cfRule>
    <cfRule type="expression" dxfId="5" priority="26">
      <formula>AND($AG$24&gt;=0,$AG$24&lt;=25)</formula>
    </cfRule>
    <cfRule type="expression" dxfId="4" priority="27">
      <formula>AND($AG$24&gt;75,$AG$24&lt;=100)</formula>
    </cfRule>
  </conditionalFormatting>
  <conditionalFormatting sqref="AH25">
    <cfRule type="expression" dxfId="3" priority="16">
      <formula>AND($AG$25&gt;25,$AG$25&lt;=50)</formula>
    </cfRule>
    <cfRule type="expression" dxfId="2" priority="17">
      <formula>AND($AG$25&gt;50,$AG$25&lt;=75)</formula>
    </cfRule>
    <cfRule type="expression" dxfId="1" priority="19">
      <formula>AND($AG$25&gt;=0,$AG$25&lt;=25)</formula>
    </cfRule>
    <cfRule type="expression" dxfId="0" priority="20">
      <formula>AND($AG$25&gt;75,$AG$25&lt;=100)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C26"/>
  <sheetViews>
    <sheetView workbookViewId="0">
      <pane xSplit="24420" topLeftCell="P1"/>
      <selection pane="topRight" activeCell="P1" sqref="P1"/>
    </sheetView>
  </sheetViews>
  <sheetFormatPr baseColWidth="10" defaultRowHeight="14.25" x14ac:dyDescent="0.2"/>
  <cols>
    <col min="1" max="1" width="3.7109375" style="24" customWidth="1"/>
    <col min="2" max="2" width="73.5703125" style="24" customWidth="1"/>
    <col min="3" max="5" width="11.7109375" style="24" customWidth="1"/>
    <col min="6" max="6" width="25" style="24" bestFit="1" customWidth="1"/>
    <col min="7" max="16" width="11.42578125" style="24"/>
    <col min="17" max="17" width="5.85546875" style="24" customWidth="1"/>
    <col min="18" max="19" width="11.5703125" style="24" customWidth="1"/>
    <col min="20" max="21" width="11.42578125" style="24"/>
    <col min="22" max="24" width="16.7109375" style="24" customWidth="1"/>
    <col min="25" max="16384" width="11.42578125" style="24"/>
  </cols>
  <sheetData>
    <row r="1" spans="1:29" ht="18" x14ac:dyDescent="0.25">
      <c r="A1" s="22" t="str">
        <f>DATEN!A2</f>
        <v>Hochschulmarketing</v>
      </c>
      <c r="B1" s="27"/>
    </row>
    <row r="2" spans="1:29" x14ac:dyDescent="0.2">
      <c r="A2" s="24" t="s">
        <v>75</v>
      </c>
    </row>
    <row r="4" spans="1:29" x14ac:dyDescent="0.2">
      <c r="G4" s="169" t="str">
        <f>DATEN!G2</f>
        <v>Z1</v>
      </c>
      <c r="H4" s="169"/>
      <c r="I4" s="169" t="str">
        <f>DATEN!G3</f>
        <v>Z2</v>
      </c>
      <c r="J4" s="169"/>
      <c r="K4" s="169" t="str">
        <f>DATEN!G4</f>
        <v>Z3</v>
      </c>
      <c r="L4" s="169"/>
      <c r="M4" s="169" t="str">
        <f>DATEN!G5</f>
        <v>Z4</v>
      </c>
      <c r="N4" s="169"/>
      <c r="O4" s="169" t="str">
        <f>DATEN!G6</f>
        <v>Z5</v>
      </c>
      <c r="P4" s="169"/>
      <c r="Q4" s="46"/>
      <c r="R4" s="169" t="str">
        <f>DATEN!J2</f>
        <v>A1</v>
      </c>
      <c r="S4" s="169"/>
      <c r="T4" s="169" t="str">
        <f>DATEN!J3</f>
        <v>A2</v>
      </c>
      <c r="U4" s="169"/>
      <c r="V4" s="169" t="str">
        <f>DATEN!J4</f>
        <v>A3</v>
      </c>
      <c r="W4" s="169"/>
      <c r="X4" s="169"/>
      <c r="Y4" s="169" t="str">
        <f>DATEN!J5</f>
        <v>A4</v>
      </c>
      <c r="Z4" s="169"/>
      <c r="AA4" s="169" t="str">
        <f>DATEN!J6</f>
        <v>A5</v>
      </c>
      <c r="AB4" s="169"/>
      <c r="AC4" s="169"/>
    </row>
    <row r="5" spans="1:29" ht="15.75" x14ac:dyDescent="0.2">
      <c r="G5" s="168" t="str">
        <f>DATEN!F1</f>
        <v>Zielsetzung</v>
      </c>
      <c r="H5" s="168"/>
      <c r="I5" s="168"/>
      <c r="J5" s="168"/>
      <c r="K5" s="168"/>
      <c r="L5" s="168"/>
      <c r="M5" s="168"/>
      <c r="N5" s="168"/>
      <c r="O5" s="168"/>
      <c r="P5" s="168"/>
      <c r="R5" s="168" t="str">
        <f>DATEN!I1</f>
        <v>Anforderungen</v>
      </c>
      <c r="S5" s="168"/>
      <c r="T5" s="168"/>
      <c r="U5" s="168"/>
      <c r="V5" s="168"/>
      <c r="W5" s="168"/>
      <c r="X5" s="168"/>
      <c r="Y5" s="168"/>
      <c r="Z5" s="168"/>
      <c r="AA5" s="168"/>
      <c r="AB5" s="168"/>
      <c r="AC5" s="168"/>
    </row>
    <row r="6" spans="1:29" x14ac:dyDescent="0.2">
      <c r="G6" s="172" t="str">
        <f>DATEN!F2</f>
        <v>Bekanntheitsgrad</v>
      </c>
      <c r="H6" s="173"/>
      <c r="I6" s="172" t="str">
        <f>DATEN!F3</f>
        <v>Arbeitgeberattraktivität</v>
      </c>
      <c r="J6" s="173"/>
      <c r="K6" s="172" t="str">
        <f>DATEN!F4</f>
        <v>Standortattraktivität</v>
      </c>
      <c r="L6" s="173"/>
      <c r="M6" s="172" t="str">
        <f>DATEN!F5</f>
        <v>Effektivität - Anzahl</v>
      </c>
      <c r="N6" s="173"/>
      <c r="O6" s="172" t="str">
        <f>DATEN!F6</f>
        <v>Effektivität - Qualität</v>
      </c>
      <c r="P6" s="173"/>
      <c r="Q6" s="46"/>
      <c r="R6" s="172" t="str">
        <f>DATEN!I2</f>
        <v>Benötigte Spezialisierungen</v>
      </c>
      <c r="S6" s="173"/>
      <c r="T6" s="172" t="str">
        <f>DATEN!I3</f>
        <v>Rekrutierungsradius</v>
      </c>
      <c r="U6" s="173"/>
      <c r="V6" s="172" t="str">
        <f>DATEN!I4</f>
        <v>Zeitliche Lage und Wirkung</v>
      </c>
      <c r="W6" s="174"/>
      <c r="X6" s="173"/>
      <c r="Y6" s="172" t="str">
        <f>DATEN!I5</f>
        <v>Zeitliche Ausrichtung</v>
      </c>
      <c r="Z6" s="173"/>
      <c r="AA6" s="172" t="str">
        <f>DATEN!I6</f>
        <v>Restriktionen</v>
      </c>
      <c r="AB6" s="174"/>
      <c r="AC6" s="173"/>
    </row>
    <row r="7" spans="1:29" ht="38.25" x14ac:dyDescent="0.2">
      <c r="G7" s="155" t="str">
        <f>DATEN!N2</f>
        <v>ja</v>
      </c>
      <c r="H7" s="155" t="str">
        <f>DATEN!N3</f>
        <v>nein</v>
      </c>
      <c r="I7" s="155" t="str">
        <f>DATEN!N2</f>
        <v>ja</v>
      </c>
      <c r="J7" s="155" t="str">
        <f>DATEN!N3</f>
        <v>nein</v>
      </c>
      <c r="K7" s="155" t="str">
        <f>DATEN!N2</f>
        <v>ja</v>
      </c>
      <c r="L7" s="155" t="str">
        <f>DATEN!N3</f>
        <v>nein</v>
      </c>
      <c r="M7" s="155" t="str">
        <f>DATEN!N2</f>
        <v>ja</v>
      </c>
      <c r="N7" s="155" t="str">
        <f>DATEN!N3</f>
        <v>nein</v>
      </c>
      <c r="O7" s="155" t="str">
        <f>DATEN!N2</f>
        <v>ja</v>
      </c>
      <c r="P7" s="155" t="str">
        <f>DATEN!N3</f>
        <v>nein</v>
      </c>
      <c r="Q7" s="41"/>
      <c r="R7" s="78" t="str">
        <f>DATEN!P2</f>
        <v>ja</v>
      </c>
      <c r="S7" s="78" t="str">
        <f>DATEN!P3</f>
        <v>nein</v>
      </c>
      <c r="T7" s="78" t="str">
        <f>DATEN!P4</f>
        <v>regional</v>
      </c>
      <c r="U7" s="78" t="str">
        <f>DATEN!P5</f>
        <v>überregional</v>
      </c>
      <c r="V7" s="78" t="str">
        <f>DATEN!P6</f>
        <v>während des Studiums</v>
      </c>
      <c r="W7" s="78" t="str">
        <f>DATEN!P7</f>
        <v>kurz vor bzw. bei Abschluss des Studiums</v>
      </c>
      <c r="X7" s="78" t="str">
        <f>DATEN!P8</f>
        <v>nach Abschluss des Studiums (z.B. Alumni)</v>
      </c>
      <c r="Y7" s="78" t="str">
        <f>DATEN!P9</f>
        <v>kurzfristig wirksam</v>
      </c>
      <c r="Z7" s="78" t="str">
        <f>DATEN!P10</f>
        <v>langfristig 
 wirksam</v>
      </c>
      <c r="AA7" s="78" t="str">
        <f>DATEN!P11</f>
        <v xml:space="preserve">geringe 
finanzielle Ressourcen </v>
      </c>
      <c r="AB7" s="78" t="str">
        <f>DATEN!P12</f>
        <v>geringe 
zeitliche Ressourcen</v>
      </c>
      <c r="AC7" s="78" t="str">
        <f>DATEN!P13</f>
        <v>keine</v>
      </c>
    </row>
    <row r="8" spans="1:29" ht="15.75" x14ac:dyDescent="0.2">
      <c r="B8" s="37" t="str">
        <f>DATEN!C1</f>
        <v>Instrumente</v>
      </c>
      <c r="C8" s="42" t="str">
        <f>DATEN!L2</f>
        <v>nie</v>
      </c>
      <c r="D8" s="42" t="str">
        <f>DATEN!L3</f>
        <v>selten</v>
      </c>
      <c r="E8" s="42" t="str">
        <f>DATEN!L4</f>
        <v>regelmässig</v>
      </c>
      <c r="F8" s="37" t="s">
        <v>93</v>
      </c>
      <c r="G8" s="53"/>
      <c r="H8" s="53"/>
      <c r="I8" s="53"/>
      <c r="J8" s="53"/>
      <c r="K8" s="53"/>
      <c r="L8" s="53"/>
      <c r="M8" s="53"/>
      <c r="N8" s="53"/>
      <c r="O8" s="53"/>
      <c r="P8" s="53"/>
      <c r="Q8" s="54"/>
      <c r="R8" s="53"/>
      <c r="S8" s="53"/>
      <c r="T8" s="53"/>
      <c r="U8" s="53"/>
      <c r="V8" s="53"/>
      <c r="W8" s="53"/>
      <c r="X8" s="53"/>
      <c r="Y8" s="53"/>
      <c r="Z8" s="53"/>
      <c r="AA8" s="53"/>
      <c r="AB8" s="53"/>
      <c r="AC8" s="53"/>
    </row>
    <row r="9" spans="1:29" ht="20.100000000000001" customHeight="1" x14ac:dyDescent="0.2">
      <c r="A9" s="39" t="str">
        <f>DATEN!D2</f>
        <v>I01</v>
      </c>
      <c r="B9" s="52" t="str">
        <f>DATEN!C2</f>
        <v>Stellenanzeigen in Printmedien</v>
      </c>
      <c r="C9" s="35"/>
      <c r="D9" s="35"/>
      <c r="E9" s="35"/>
      <c r="F9" s="36"/>
      <c r="G9" s="55"/>
      <c r="H9" s="55" t="s">
        <v>71</v>
      </c>
      <c r="I9" s="55"/>
      <c r="J9" s="55" t="s">
        <v>71</v>
      </c>
      <c r="K9" s="55"/>
      <c r="L9" s="55" t="s">
        <v>71</v>
      </c>
      <c r="M9" s="55" t="s">
        <v>71</v>
      </c>
      <c r="N9" s="55"/>
      <c r="O9" s="55"/>
      <c r="P9" s="73" t="s">
        <v>71</v>
      </c>
      <c r="Q9" s="46"/>
      <c r="R9" s="55" t="s">
        <v>71</v>
      </c>
      <c r="S9" s="73" t="s">
        <v>71</v>
      </c>
      <c r="T9" s="55" t="s">
        <v>71</v>
      </c>
      <c r="U9" s="55" t="s">
        <v>71</v>
      </c>
      <c r="V9" s="55"/>
      <c r="W9" s="55" t="s">
        <v>71</v>
      </c>
      <c r="X9" s="55" t="s">
        <v>71</v>
      </c>
      <c r="Y9" s="55" t="s">
        <v>71</v>
      </c>
      <c r="Z9" s="55"/>
      <c r="AA9" s="55"/>
      <c r="AB9" s="55" t="s">
        <v>71</v>
      </c>
      <c r="AC9" s="55" t="s">
        <v>71</v>
      </c>
    </row>
    <row r="10" spans="1:29" ht="20.100000000000001" customHeight="1" x14ac:dyDescent="0.2">
      <c r="A10" s="39" t="str">
        <f>DATEN!D3</f>
        <v>I02</v>
      </c>
      <c r="B10" s="52" t="str">
        <f>DATEN!C3</f>
        <v>Stellenanzeigen im Internet (z.B. studentenjobs.ch, students.ch, monster.ch, etc.)</v>
      </c>
      <c r="C10" s="35"/>
      <c r="D10" s="35"/>
      <c r="E10" s="35"/>
      <c r="F10" s="36"/>
      <c r="G10" s="55"/>
      <c r="H10" s="55" t="s">
        <v>71</v>
      </c>
      <c r="I10" s="55"/>
      <c r="J10" s="55" t="s">
        <v>71</v>
      </c>
      <c r="K10" s="55"/>
      <c r="L10" s="55" t="s">
        <v>71</v>
      </c>
      <c r="M10" s="55" t="s">
        <v>71</v>
      </c>
      <c r="N10" s="55"/>
      <c r="O10" s="55"/>
      <c r="P10" s="73" t="s">
        <v>71</v>
      </c>
      <c r="Q10" s="46"/>
      <c r="R10" s="55" t="s">
        <v>71</v>
      </c>
      <c r="S10" s="73" t="s">
        <v>71</v>
      </c>
      <c r="T10" s="55" t="s">
        <v>71</v>
      </c>
      <c r="U10" s="55" t="s">
        <v>71</v>
      </c>
      <c r="V10" s="55"/>
      <c r="W10" s="55" t="s">
        <v>71</v>
      </c>
      <c r="X10" s="55" t="s">
        <v>71</v>
      </c>
      <c r="Y10" s="55" t="s">
        <v>71</v>
      </c>
      <c r="Z10" s="55"/>
      <c r="AA10" s="55" t="s">
        <v>71</v>
      </c>
      <c r="AB10" s="55" t="s">
        <v>71</v>
      </c>
      <c r="AC10" s="55" t="s">
        <v>71</v>
      </c>
    </row>
    <row r="11" spans="1:29" ht="20.100000000000001" customHeight="1" x14ac:dyDescent="0.2">
      <c r="A11" s="39" t="str">
        <f>DATEN!D4</f>
        <v>I03</v>
      </c>
      <c r="B11" s="52" t="str">
        <f>DATEN!C4</f>
        <v xml:space="preserve">Persönlicher Kontakt zu Studenten und Alumni </v>
      </c>
      <c r="C11" s="35"/>
      <c r="D11" s="35"/>
      <c r="E11" s="35"/>
      <c r="F11" s="36"/>
      <c r="G11" s="56" t="s">
        <v>71</v>
      </c>
      <c r="H11" s="56"/>
      <c r="I11" s="56" t="s">
        <v>71</v>
      </c>
      <c r="J11" s="56"/>
      <c r="K11" s="56" t="s">
        <v>71</v>
      </c>
      <c r="L11" s="56"/>
      <c r="M11" s="56"/>
      <c r="N11" s="73" t="s">
        <v>71</v>
      </c>
      <c r="O11" s="56" t="s">
        <v>71</v>
      </c>
      <c r="P11" s="56"/>
      <c r="Q11" s="54"/>
      <c r="R11" s="56" t="s">
        <v>71</v>
      </c>
      <c r="S11" s="56"/>
      <c r="T11" s="56" t="s">
        <v>71</v>
      </c>
      <c r="U11" s="56"/>
      <c r="V11" s="56" t="s">
        <v>71</v>
      </c>
      <c r="W11" s="56" t="s">
        <v>71</v>
      </c>
      <c r="X11" s="73" t="s">
        <v>71</v>
      </c>
      <c r="Y11" s="56"/>
      <c r="Z11" s="56" t="s">
        <v>71</v>
      </c>
      <c r="AA11" s="56" t="s">
        <v>71</v>
      </c>
      <c r="AB11" s="56"/>
      <c r="AC11" s="56" t="s">
        <v>71</v>
      </c>
    </row>
    <row r="12" spans="1:29" ht="20.100000000000001" customHeight="1" x14ac:dyDescent="0.2">
      <c r="A12" s="39" t="str">
        <f>DATEN!D5</f>
        <v>I04</v>
      </c>
      <c r="B12" s="52" t="str">
        <f>DATEN!C5</f>
        <v>Persönlicher Kontakt zu Hochschulvertretern</v>
      </c>
      <c r="C12" s="35"/>
      <c r="D12" s="35"/>
      <c r="E12" s="35"/>
      <c r="F12" s="36"/>
      <c r="G12" s="56"/>
      <c r="H12" s="56" t="s">
        <v>71</v>
      </c>
      <c r="I12" s="56"/>
      <c r="J12" s="56" t="s">
        <v>71</v>
      </c>
      <c r="K12" s="56"/>
      <c r="L12" s="56" t="s">
        <v>71</v>
      </c>
      <c r="M12" s="56"/>
      <c r="N12" s="73" t="s">
        <v>71</v>
      </c>
      <c r="O12" s="74" t="s">
        <v>71</v>
      </c>
      <c r="P12" s="56"/>
      <c r="Q12" s="54"/>
      <c r="R12" s="73" t="s">
        <v>71</v>
      </c>
      <c r="S12" s="56"/>
      <c r="T12" s="73" t="s">
        <v>71</v>
      </c>
      <c r="U12" s="56"/>
      <c r="V12" s="73" t="s">
        <v>71</v>
      </c>
      <c r="W12" s="73" t="s">
        <v>71</v>
      </c>
      <c r="X12" s="56"/>
      <c r="Y12" s="56"/>
      <c r="Z12" s="73" t="s">
        <v>71</v>
      </c>
      <c r="AA12" s="73" t="s">
        <v>71</v>
      </c>
      <c r="AB12" s="56"/>
      <c r="AC12" s="73" t="s">
        <v>71</v>
      </c>
    </row>
    <row r="13" spans="1:29" ht="20.100000000000001" customHeight="1" x14ac:dyDescent="0.2">
      <c r="A13" s="39" t="str">
        <f>DATEN!D6</f>
        <v>I05</v>
      </c>
      <c r="B13" s="52" t="str">
        <f>DATEN!C6</f>
        <v xml:space="preserve">Schwarzes Brett, Aushänge an Hochschulen </v>
      </c>
      <c r="C13" s="35"/>
      <c r="D13" s="35"/>
      <c r="E13" s="35"/>
      <c r="F13" s="36"/>
      <c r="G13" s="56"/>
      <c r="H13" s="56" t="s">
        <v>71</v>
      </c>
      <c r="I13" s="56"/>
      <c r="J13" s="56" t="s">
        <v>71</v>
      </c>
      <c r="K13" s="56"/>
      <c r="L13" s="56" t="s">
        <v>71</v>
      </c>
      <c r="M13" s="56" t="s">
        <v>71</v>
      </c>
      <c r="N13" s="56"/>
      <c r="O13" s="56"/>
      <c r="P13" s="73" t="s">
        <v>71</v>
      </c>
      <c r="Q13" s="54"/>
      <c r="R13" s="56" t="s">
        <v>71</v>
      </c>
      <c r="S13" s="56"/>
      <c r="T13" s="56" t="s">
        <v>71</v>
      </c>
      <c r="U13" s="56"/>
      <c r="V13" s="56"/>
      <c r="W13" s="56" t="s">
        <v>71</v>
      </c>
      <c r="X13" s="56"/>
      <c r="Y13" s="56" t="s">
        <v>71</v>
      </c>
      <c r="Z13" s="56"/>
      <c r="AA13" s="56" t="s">
        <v>71</v>
      </c>
      <c r="AB13" s="56" t="s">
        <v>71</v>
      </c>
      <c r="AC13" s="56" t="s">
        <v>71</v>
      </c>
    </row>
    <row r="14" spans="1:29" ht="20.100000000000001" customHeight="1" x14ac:dyDescent="0.2">
      <c r="A14" s="39" t="str">
        <f>DATEN!D7</f>
        <v>I06</v>
      </c>
      <c r="B14" s="52" t="str">
        <f>DATEN!C7</f>
        <v>Publikationen in Hochschulzeitschriften</v>
      </c>
      <c r="C14" s="35"/>
      <c r="D14" s="35"/>
      <c r="E14" s="35"/>
      <c r="F14" s="36"/>
      <c r="G14" s="56" t="s">
        <v>71</v>
      </c>
      <c r="H14" s="56"/>
      <c r="I14" s="56" t="s">
        <v>71</v>
      </c>
      <c r="J14" s="56"/>
      <c r="K14" s="56" t="s">
        <v>71</v>
      </c>
      <c r="L14" s="56"/>
      <c r="M14" s="56" t="s">
        <v>71</v>
      </c>
      <c r="N14" s="56"/>
      <c r="O14" s="56"/>
      <c r="P14" s="73" t="s">
        <v>71</v>
      </c>
      <c r="Q14" s="54"/>
      <c r="R14" s="56"/>
      <c r="S14" s="56" t="s">
        <v>71</v>
      </c>
      <c r="T14" s="56" t="s">
        <v>71</v>
      </c>
      <c r="U14" s="56"/>
      <c r="V14" s="56" t="s">
        <v>71</v>
      </c>
      <c r="W14" s="56" t="s">
        <v>71</v>
      </c>
      <c r="X14" s="56"/>
      <c r="Y14" s="56" t="s">
        <v>71</v>
      </c>
      <c r="Z14" s="56"/>
      <c r="AA14" s="56" t="s">
        <v>71</v>
      </c>
      <c r="AB14" s="56"/>
      <c r="AC14" s="56" t="s">
        <v>71</v>
      </c>
    </row>
    <row r="15" spans="1:29" ht="20.100000000000001" customHeight="1" x14ac:dyDescent="0.2">
      <c r="A15" s="39" t="str">
        <f>DATEN!D8</f>
        <v>I07</v>
      </c>
      <c r="B15" s="52" t="str">
        <f>DATEN!C8</f>
        <v>Beiträge in Fachzeitschriften</v>
      </c>
      <c r="C15" s="35"/>
      <c r="D15" s="35"/>
      <c r="E15" s="35"/>
      <c r="F15" s="36"/>
      <c r="G15" s="56" t="s">
        <v>71</v>
      </c>
      <c r="H15" s="56"/>
      <c r="I15" s="56"/>
      <c r="J15" s="56" t="s">
        <v>71</v>
      </c>
      <c r="K15" s="56"/>
      <c r="L15" s="56" t="s">
        <v>71</v>
      </c>
      <c r="M15" s="56" t="s">
        <v>71</v>
      </c>
      <c r="N15" s="56"/>
      <c r="O15" s="56" t="s">
        <v>71</v>
      </c>
      <c r="P15" s="56"/>
      <c r="Q15" s="54"/>
      <c r="R15" s="56" t="s">
        <v>71</v>
      </c>
      <c r="S15" s="56"/>
      <c r="T15" s="56"/>
      <c r="U15" s="56" t="s">
        <v>71</v>
      </c>
      <c r="V15" s="56"/>
      <c r="W15" s="56" t="s">
        <v>71</v>
      </c>
      <c r="X15" s="56" t="s">
        <v>71</v>
      </c>
      <c r="Y15" s="56"/>
      <c r="Z15" s="56" t="s">
        <v>71</v>
      </c>
      <c r="AA15" s="56" t="s">
        <v>71</v>
      </c>
      <c r="AB15" s="56"/>
      <c r="AC15" s="56" t="s">
        <v>71</v>
      </c>
    </row>
    <row r="16" spans="1:29" ht="20.100000000000001" customHeight="1" x14ac:dyDescent="0.2">
      <c r="A16" s="39" t="str">
        <f>DATEN!D9</f>
        <v>I08</v>
      </c>
      <c r="B16" s="52" t="str">
        <f>DATEN!C9</f>
        <v>Teilnahme an Absolventenkongressen</v>
      </c>
      <c r="C16" s="35"/>
      <c r="D16" s="35"/>
      <c r="E16" s="35"/>
      <c r="F16" s="36"/>
      <c r="G16" s="56" t="s">
        <v>71</v>
      </c>
      <c r="H16" s="56"/>
      <c r="I16" s="56" t="s">
        <v>71</v>
      </c>
      <c r="J16" s="56"/>
      <c r="K16" s="56"/>
      <c r="L16" s="56" t="s">
        <v>71</v>
      </c>
      <c r="M16" s="56" t="s">
        <v>71</v>
      </c>
      <c r="N16" s="56"/>
      <c r="O16" s="56" t="s">
        <v>71</v>
      </c>
      <c r="P16" s="56"/>
      <c r="Q16" s="54"/>
      <c r="R16" s="56"/>
      <c r="S16" s="56" t="s">
        <v>71</v>
      </c>
      <c r="T16" s="56"/>
      <c r="U16" s="56" t="s">
        <v>71</v>
      </c>
      <c r="V16" s="56"/>
      <c r="W16" s="56" t="s">
        <v>71</v>
      </c>
      <c r="X16" s="56"/>
      <c r="Y16" s="56" t="s">
        <v>71</v>
      </c>
      <c r="Z16" s="56"/>
      <c r="AA16" s="56"/>
      <c r="AB16" s="56"/>
      <c r="AC16" s="56" t="s">
        <v>71</v>
      </c>
    </row>
    <row r="17" spans="1:29" ht="20.100000000000001" customHeight="1" x14ac:dyDescent="0.2">
      <c r="A17" s="39" t="str">
        <f>DATEN!D10</f>
        <v>I09</v>
      </c>
      <c r="B17" s="52" t="str">
        <f>DATEN!C10</f>
        <v>Gastvorlesungen, Fachreferate, Lehraufträge</v>
      </c>
      <c r="C17" s="35"/>
      <c r="D17" s="35"/>
      <c r="E17" s="35"/>
      <c r="F17" s="36"/>
      <c r="G17" s="56" t="s">
        <v>71</v>
      </c>
      <c r="H17" s="56"/>
      <c r="I17" s="56" t="s">
        <v>71</v>
      </c>
      <c r="J17" s="56"/>
      <c r="K17" s="56" t="s">
        <v>71</v>
      </c>
      <c r="L17" s="56"/>
      <c r="M17" s="56"/>
      <c r="N17" s="73" t="s">
        <v>71</v>
      </c>
      <c r="O17" s="56" t="s">
        <v>71</v>
      </c>
      <c r="P17" s="56"/>
      <c r="Q17" s="54"/>
      <c r="R17" s="56" t="s">
        <v>71</v>
      </c>
      <c r="S17" s="56"/>
      <c r="T17" s="56" t="s">
        <v>71</v>
      </c>
      <c r="U17" s="56"/>
      <c r="V17" s="56" t="s">
        <v>71</v>
      </c>
      <c r="W17" s="56"/>
      <c r="X17" s="56"/>
      <c r="Y17" s="56"/>
      <c r="Z17" s="56" t="s">
        <v>71</v>
      </c>
      <c r="AA17" s="56" t="s">
        <v>71</v>
      </c>
      <c r="AB17" s="56"/>
      <c r="AC17" s="56" t="s">
        <v>71</v>
      </c>
    </row>
    <row r="18" spans="1:29" ht="20.100000000000001" customHeight="1" x14ac:dyDescent="0.2">
      <c r="A18" s="39" t="str">
        <f>DATEN!D11</f>
        <v>I10</v>
      </c>
      <c r="B18" s="52" t="str">
        <f>DATEN!C11</f>
        <v>Betriebsbesichtigungen, Workshops im Unternehmen</v>
      </c>
      <c r="C18" s="35"/>
      <c r="D18" s="35"/>
      <c r="E18" s="35"/>
      <c r="F18" s="36"/>
      <c r="G18" s="56" t="s">
        <v>71</v>
      </c>
      <c r="H18" s="56"/>
      <c r="I18" s="56" t="s">
        <v>71</v>
      </c>
      <c r="J18" s="56"/>
      <c r="K18" s="56" t="s">
        <v>71</v>
      </c>
      <c r="L18" s="56"/>
      <c r="M18" s="56"/>
      <c r="N18" s="73" t="s">
        <v>71</v>
      </c>
      <c r="O18" s="56" t="s">
        <v>71</v>
      </c>
      <c r="P18" s="56"/>
      <c r="Q18" s="54"/>
      <c r="R18" s="56" t="s">
        <v>71</v>
      </c>
      <c r="S18" s="56"/>
      <c r="T18" s="56" t="s">
        <v>71</v>
      </c>
      <c r="U18" s="56"/>
      <c r="V18" s="56" t="s">
        <v>71</v>
      </c>
      <c r="W18" s="56"/>
      <c r="X18" s="56"/>
      <c r="Y18" s="56"/>
      <c r="Z18" s="56" t="s">
        <v>71</v>
      </c>
      <c r="AA18" s="56"/>
      <c r="AB18" s="56"/>
      <c r="AC18" s="56" t="s">
        <v>71</v>
      </c>
    </row>
    <row r="19" spans="1:29" ht="20.100000000000001" customHeight="1" x14ac:dyDescent="0.2">
      <c r="A19" s="39" t="str">
        <f>DATEN!D12</f>
        <v>I11</v>
      </c>
      <c r="B19" s="52" t="str">
        <f>DATEN!C12</f>
        <v>Sponsoring (z.B. Wettbewerbe, Abschlusspreise, Events, etc.)</v>
      </c>
      <c r="C19" s="35"/>
      <c r="D19" s="35"/>
      <c r="E19" s="35"/>
      <c r="F19" s="36"/>
      <c r="G19" s="56" t="s">
        <v>71</v>
      </c>
      <c r="H19" s="56"/>
      <c r="I19" s="56" t="s">
        <v>71</v>
      </c>
      <c r="J19" s="56"/>
      <c r="K19" s="56" t="s">
        <v>71</v>
      </c>
      <c r="L19" s="56"/>
      <c r="M19" s="56"/>
      <c r="N19" s="73" t="s">
        <v>71</v>
      </c>
      <c r="O19" s="56" t="s">
        <v>71</v>
      </c>
      <c r="P19" s="56"/>
      <c r="Q19" s="54"/>
      <c r="R19" s="56" t="s">
        <v>71</v>
      </c>
      <c r="S19" s="56" t="s">
        <v>71</v>
      </c>
      <c r="T19" s="56" t="s">
        <v>71</v>
      </c>
      <c r="U19" s="56"/>
      <c r="V19" s="56" t="s">
        <v>71</v>
      </c>
      <c r="W19" s="56" t="s">
        <v>71</v>
      </c>
      <c r="X19" s="56" t="s">
        <v>71</v>
      </c>
      <c r="Y19" s="56"/>
      <c r="Z19" s="56" t="s">
        <v>71</v>
      </c>
      <c r="AA19" s="56"/>
      <c r="AB19" s="56" t="s">
        <v>71</v>
      </c>
      <c r="AC19" s="56" t="s">
        <v>71</v>
      </c>
    </row>
    <row r="20" spans="1:29" ht="20.100000000000001" customHeight="1" x14ac:dyDescent="0.2">
      <c r="A20" s="39" t="str">
        <f>DATEN!D13</f>
        <v>I12</v>
      </c>
      <c r="B20" s="52" t="str">
        <f>DATEN!C13</f>
        <v>Beteiligung an F&amp;E-Projekten (Zusammenarbeit mit Hochschulen)</v>
      </c>
      <c r="C20" s="35"/>
      <c r="D20" s="35"/>
      <c r="E20" s="35"/>
      <c r="F20" s="36"/>
      <c r="G20" s="56"/>
      <c r="H20" s="56" t="s">
        <v>71</v>
      </c>
      <c r="I20" s="56"/>
      <c r="J20" s="56" t="s">
        <v>71</v>
      </c>
      <c r="K20" s="56"/>
      <c r="L20" s="56" t="s">
        <v>71</v>
      </c>
      <c r="M20" s="56"/>
      <c r="N20" s="73" t="s">
        <v>71</v>
      </c>
      <c r="O20" s="56" t="s">
        <v>71</v>
      </c>
      <c r="P20" s="56"/>
      <c r="Q20" s="54"/>
      <c r="R20" s="56" t="s">
        <v>71</v>
      </c>
      <c r="S20" s="56"/>
      <c r="T20" s="56" t="s">
        <v>71</v>
      </c>
      <c r="U20" s="56" t="s">
        <v>71</v>
      </c>
      <c r="V20" s="56" t="s">
        <v>71</v>
      </c>
      <c r="W20" s="56"/>
      <c r="X20" s="56"/>
      <c r="Y20" s="56"/>
      <c r="Z20" s="56" t="s">
        <v>71</v>
      </c>
      <c r="AA20" s="56"/>
      <c r="AB20" s="56"/>
      <c r="AC20" s="56" t="s">
        <v>71</v>
      </c>
    </row>
    <row r="21" spans="1:29" ht="20.100000000000001" customHeight="1" x14ac:dyDescent="0.2">
      <c r="A21" s="39" t="str">
        <f>DATEN!D14</f>
        <v>I13</v>
      </c>
      <c r="B21" s="52" t="str">
        <f>DATEN!C14</f>
        <v>Vergabe von Bachelor-, Master- und Projektarbeiten</v>
      </c>
      <c r="C21" s="35"/>
      <c r="D21" s="35"/>
      <c r="E21" s="35"/>
      <c r="F21" s="36"/>
      <c r="G21" s="56"/>
      <c r="H21" s="56" t="s">
        <v>71</v>
      </c>
      <c r="I21" s="56" t="s">
        <v>71</v>
      </c>
      <c r="J21" s="56"/>
      <c r="K21" s="56" t="s">
        <v>71</v>
      </c>
      <c r="L21" s="56"/>
      <c r="M21" s="56"/>
      <c r="N21" s="73" t="s">
        <v>71</v>
      </c>
      <c r="O21" s="56" t="s">
        <v>71</v>
      </c>
      <c r="P21" s="56"/>
      <c r="Q21" s="54"/>
      <c r="R21" s="56" t="s">
        <v>71</v>
      </c>
      <c r="S21" s="56"/>
      <c r="T21" s="56" t="s">
        <v>71</v>
      </c>
      <c r="U21" s="56" t="s">
        <v>71</v>
      </c>
      <c r="V21" s="56" t="s">
        <v>71</v>
      </c>
      <c r="W21" s="56"/>
      <c r="X21" s="56"/>
      <c r="Y21" s="56"/>
      <c r="Z21" s="56" t="s">
        <v>71</v>
      </c>
      <c r="AA21" s="56" t="s">
        <v>71</v>
      </c>
      <c r="AB21" s="56"/>
      <c r="AC21" s="56" t="s">
        <v>71</v>
      </c>
    </row>
    <row r="22" spans="1:29" ht="20.100000000000001" customHeight="1" x14ac:dyDescent="0.2">
      <c r="A22" s="39" t="str">
        <f>DATEN!D15</f>
        <v>I14</v>
      </c>
      <c r="B22" s="52" t="str">
        <f>DATEN!C15</f>
        <v>Unternehmenspublikationen (Print, z.B. Broschüren, Flyer)</v>
      </c>
      <c r="C22" s="35"/>
      <c r="D22" s="35"/>
      <c r="E22" s="35"/>
      <c r="F22" s="36"/>
      <c r="G22" s="55" t="s">
        <v>71</v>
      </c>
      <c r="H22" s="55"/>
      <c r="I22" s="55" t="s">
        <v>71</v>
      </c>
      <c r="J22" s="55"/>
      <c r="K22" s="55" t="s">
        <v>71</v>
      </c>
      <c r="L22" s="55"/>
      <c r="M22" s="55"/>
      <c r="N22" s="73" t="s">
        <v>71</v>
      </c>
      <c r="O22" s="55" t="s">
        <v>71</v>
      </c>
      <c r="P22" s="55"/>
      <c r="Q22" s="46"/>
      <c r="R22" s="55"/>
      <c r="S22" s="55" t="s">
        <v>71</v>
      </c>
      <c r="T22" s="55" t="s">
        <v>71</v>
      </c>
      <c r="U22" s="55" t="s">
        <v>71</v>
      </c>
      <c r="V22" s="55" t="s">
        <v>71</v>
      </c>
      <c r="W22" s="55" t="s">
        <v>71</v>
      </c>
      <c r="X22" s="55" t="s">
        <v>71</v>
      </c>
      <c r="Y22" s="55"/>
      <c r="Z22" s="55" t="s">
        <v>71</v>
      </c>
      <c r="AA22" s="55"/>
      <c r="AB22" s="55" t="s">
        <v>71</v>
      </c>
      <c r="AC22" s="55" t="s">
        <v>71</v>
      </c>
    </row>
    <row r="23" spans="1:29" ht="20.100000000000001" customHeight="1" x14ac:dyDescent="0.2">
      <c r="A23" s="39" t="str">
        <f>DATEN!D16</f>
        <v>I15</v>
      </c>
      <c r="B23" s="52" t="str">
        <f>DATEN!C16</f>
        <v>Webauftritt / Firmenwebsite</v>
      </c>
      <c r="C23" s="35"/>
      <c r="D23" s="35"/>
      <c r="E23" s="35"/>
      <c r="F23" s="36"/>
      <c r="G23" s="55"/>
      <c r="H23" s="55" t="s">
        <v>71</v>
      </c>
      <c r="I23" s="55" t="s">
        <v>71</v>
      </c>
      <c r="J23" s="55"/>
      <c r="K23" s="55" t="s">
        <v>71</v>
      </c>
      <c r="L23" s="55"/>
      <c r="M23" s="55" t="s">
        <v>71</v>
      </c>
      <c r="N23" s="55"/>
      <c r="O23" s="55" t="s">
        <v>71</v>
      </c>
      <c r="P23" s="55"/>
      <c r="Q23" s="46"/>
      <c r="R23" s="55" t="s">
        <v>71</v>
      </c>
      <c r="S23" s="55" t="s">
        <v>71</v>
      </c>
      <c r="T23" s="55" t="s">
        <v>71</v>
      </c>
      <c r="U23" s="55" t="s">
        <v>71</v>
      </c>
      <c r="V23" s="55" t="s">
        <v>71</v>
      </c>
      <c r="W23" s="55" t="s">
        <v>71</v>
      </c>
      <c r="X23" s="55" t="s">
        <v>71</v>
      </c>
      <c r="Y23" s="55" t="s">
        <v>71</v>
      </c>
      <c r="Z23" s="55"/>
      <c r="AA23" s="55" t="s">
        <v>71</v>
      </c>
      <c r="AB23" s="55" t="s">
        <v>71</v>
      </c>
      <c r="AC23" s="55" t="s">
        <v>71</v>
      </c>
    </row>
    <row r="24" spans="1:29" ht="20.100000000000001" customHeight="1" x14ac:dyDescent="0.2">
      <c r="A24" s="39" t="str">
        <f>DATEN!D17</f>
        <v>I16</v>
      </c>
      <c r="B24" s="52" t="str">
        <f>DATEN!C17</f>
        <v>Social Media (Facebook, Twitter, etc.)</v>
      </c>
      <c r="C24" s="35"/>
      <c r="D24" s="35"/>
      <c r="E24" s="35"/>
      <c r="F24" s="36"/>
      <c r="G24" s="55" t="s">
        <v>71</v>
      </c>
      <c r="H24" s="55"/>
      <c r="I24" s="55" t="s">
        <v>71</v>
      </c>
      <c r="J24" s="55"/>
      <c r="K24" s="55"/>
      <c r="L24" s="55" t="s">
        <v>71</v>
      </c>
      <c r="M24" s="55" t="s">
        <v>71</v>
      </c>
      <c r="N24" s="55"/>
      <c r="O24" s="55" t="s">
        <v>71</v>
      </c>
      <c r="P24" s="55"/>
      <c r="Q24" s="46"/>
      <c r="R24" s="55" t="s">
        <v>71</v>
      </c>
      <c r="S24" s="55" t="s">
        <v>71</v>
      </c>
      <c r="T24" s="73"/>
      <c r="U24" s="55" t="s">
        <v>71</v>
      </c>
      <c r="V24" s="55" t="s">
        <v>71</v>
      </c>
      <c r="W24" s="55" t="s">
        <v>71</v>
      </c>
      <c r="X24" s="55" t="s">
        <v>71</v>
      </c>
      <c r="Y24" s="55" t="s">
        <v>71</v>
      </c>
      <c r="Z24" s="55" t="s">
        <v>71</v>
      </c>
      <c r="AA24" s="55" t="s">
        <v>71</v>
      </c>
      <c r="AB24" s="55"/>
      <c r="AC24" s="55" t="s">
        <v>71</v>
      </c>
    </row>
    <row r="25" spans="1:29" ht="20.100000000000001" customHeight="1" x14ac:dyDescent="0.2">
      <c r="A25" s="39" t="str">
        <f>DATEN!D18</f>
        <v>I17</v>
      </c>
      <c r="B25" s="52" t="str">
        <f>DATEN!C18</f>
        <v>Studentenrabatte, Goodies</v>
      </c>
      <c r="C25" s="35"/>
      <c r="D25" s="35"/>
      <c r="E25" s="35"/>
      <c r="F25" s="36"/>
      <c r="G25" s="55" t="s">
        <v>71</v>
      </c>
      <c r="H25" s="55"/>
      <c r="I25" s="55"/>
      <c r="J25" s="55" t="s">
        <v>71</v>
      </c>
      <c r="K25" s="55"/>
      <c r="L25" s="55" t="s">
        <v>71</v>
      </c>
      <c r="M25" s="55" t="s">
        <v>71</v>
      </c>
      <c r="N25" s="55"/>
      <c r="O25" s="55"/>
      <c r="P25" s="73" t="s">
        <v>71</v>
      </c>
      <c r="Q25" s="46"/>
      <c r="R25" s="55"/>
      <c r="S25" s="55" t="s">
        <v>71</v>
      </c>
      <c r="T25" s="55" t="s">
        <v>71</v>
      </c>
      <c r="U25" s="55" t="s">
        <v>71</v>
      </c>
      <c r="V25" s="55" t="s">
        <v>71</v>
      </c>
      <c r="W25" s="55"/>
      <c r="X25" s="55"/>
      <c r="Y25" s="55"/>
      <c r="Z25" s="55" t="s">
        <v>71</v>
      </c>
      <c r="AA25" s="55"/>
      <c r="AB25" s="55" t="s">
        <v>71</v>
      </c>
      <c r="AC25" s="55" t="s">
        <v>71</v>
      </c>
    </row>
    <row r="26" spans="1:29" x14ac:dyDescent="0.2">
      <c r="C26" s="25"/>
      <c r="D26" s="25"/>
      <c r="E26" s="25"/>
    </row>
  </sheetData>
  <sheetProtection password="D40C" sheet="1" objects="1" scenarios="1" selectLockedCells="1" selectUnlockedCells="1"/>
  <mergeCells count="22">
    <mergeCell ref="AA4:AC4"/>
    <mergeCell ref="R4:S4"/>
    <mergeCell ref="T4:U4"/>
    <mergeCell ref="V4:X4"/>
    <mergeCell ref="Y4:Z4"/>
    <mergeCell ref="G4:H4"/>
    <mergeCell ref="I4:J4"/>
    <mergeCell ref="K4:L4"/>
    <mergeCell ref="M4:N4"/>
    <mergeCell ref="O4:P4"/>
    <mergeCell ref="Y6:Z6"/>
    <mergeCell ref="AA6:AC6"/>
    <mergeCell ref="G5:P5"/>
    <mergeCell ref="R5:AC5"/>
    <mergeCell ref="G6:H6"/>
    <mergeCell ref="K6:L6"/>
    <mergeCell ref="M6:N6"/>
    <mergeCell ref="O6:P6"/>
    <mergeCell ref="R6:S6"/>
    <mergeCell ref="T6:U6"/>
    <mergeCell ref="V6:X6"/>
    <mergeCell ref="I6:J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Deckblatt</vt:lpstr>
      <vt:lpstr>HSM-Instrumente</vt:lpstr>
      <vt:lpstr>Zielsetzung</vt:lpstr>
      <vt:lpstr> Fragebogen (3)</vt:lpstr>
      <vt:lpstr>Auswertung</vt:lpstr>
      <vt:lpstr>Graphische Auswertung</vt:lpstr>
      <vt:lpstr>Empfehlungen</vt:lpstr>
      <vt:lpstr>BEWERTUNG</vt:lpstr>
      <vt:lpstr>VORLAGE</vt:lpstr>
      <vt:lpstr>DATEN</vt:lpstr>
      <vt:lpstr>' Fragebogen (3)'!Druckbereich</vt:lpstr>
      <vt:lpstr>Deckblatt!Druckbereich</vt:lpstr>
      <vt:lpstr>'HSM-Instrumente'!Druckbereich</vt:lpstr>
      <vt:lpstr>Zielsetzung!Druckbereich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2012-07-10T13:46:51Z</dcterms:modified>
</cp:coreProperties>
</file>